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985" tabRatio="601" activeTab="0"/>
  </bookViews>
  <sheets>
    <sheet name="12 месяцев ВОДА" sheetId="1" r:id="rId1"/>
  </sheets>
  <definedNames>
    <definedName name="_xlnm.Print_Area" localSheetId="0">'12 месяцев ВОДА'!$A$1:$G$152</definedName>
  </definedNames>
  <calcPr fullCalcOnLoad="1"/>
</workbook>
</file>

<file path=xl/sharedStrings.xml><?xml version="1.0" encoding="utf-8"?>
<sst xmlns="http://schemas.openxmlformats.org/spreadsheetml/2006/main" count="408" uniqueCount="268">
  <si>
    <t>%</t>
  </si>
  <si>
    <t>I</t>
  </si>
  <si>
    <t>Затраты на производство товаров и предоставление услуг, всего, в т.ч.</t>
  </si>
  <si>
    <t>тыс. тенге</t>
  </si>
  <si>
    <t>1</t>
  </si>
  <si>
    <t>Материальные затраты,</t>
  </si>
  <si>
    <t>в том числе:</t>
  </si>
  <si>
    <t>1.1</t>
  </si>
  <si>
    <t>сырье и материалы</t>
  </si>
  <si>
    <t>1.1.1</t>
  </si>
  <si>
    <t xml:space="preserve">      из них: хим. реагенты</t>
  </si>
  <si>
    <t>1.1.2</t>
  </si>
  <si>
    <t xml:space="preserve">                   уголь</t>
  </si>
  <si>
    <t>1.1.3</t>
  </si>
  <si>
    <t xml:space="preserve">                  з/части</t>
  </si>
  <si>
    <t>1.2</t>
  </si>
  <si>
    <t>1.3</t>
  </si>
  <si>
    <t>теплоэнергия</t>
  </si>
  <si>
    <t>1.4</t>
  </si>
  <si>
    <t xml:space="preserve">э/энергия </t>
  </si>
  <si>
    <t>2</t>
  </si>
  <si>
    <t>Затраты на оплату труда, всего</t>
  </si>
  <si>
    <t>2.1</t>
  </si>
  <si>
    <t>Заработная плата</t>
  </si>
  <si>
    <t>2.2</t>
  </si>
  <si>
    <t>Обязательные пенсионные профессиональные взносы</t>
  </si>
  <si>
    <t>3</t>
  </si>
  <si>
    <t>Амортизация</t>
  </si>
  <si>
    <t>4</t>
  </si>
  <si>
    <t>Ремонт, всего</t>
  </si>
  <si>
    <t>5</t>
  </si>
  <si>
    <t>Прочие затраты, всего</t>
  </si>
  <si>
    <t>5.1</t>
  </si>
  <si>
    <t>услуги связи</t>
  </si>
  <si>
    <t>5.2</t>
  </si>
  <si>
    <t>услуги охраны</t>
  </si>
  <si>
    <t>5.3</t>
  </si>
  <si>
    <t>подготовка кадров</t>
  </si>
  <si>
    <t>5.4</t>
  </si>
  <si>
    <t xml:space="preserve">охрана труда и ТБ </t>
  </si>
  <si>
    <t>5.5</t>
  </si>
  <si>
    <t>услуги по регулированию поверхностного стока</t>
  </si>
  <si>
    <t>5.6</t>
  </si>
  <si>
    <t>5.7</t>
  </si>
  <si>
    <t>обязательные виды страхования</t>
  </si>
  <si>
    <t>5.8</t>
  </si>
  <si>
    <t xml:space="preserve">другие затраты </t>
  </si>
  <si>
    <t>5.8.1</t>
  </si>
  <si>
    <t xml:space="preserve"> в т.ч.: поверка средств измерения</t>
  </si>
  <si>
    <t>5.8.2</t>
  </si>
  <si>
    <t>5.8.3</t>
  </si>
  <si>
    <t xml:space="preserve">проведение экспертизы для получения акта готовности к отопительному сезону </t>
  </si>
  <si>
    <t>5.8.4</t>
  </si>
  <si>
    <t>санитарно-гигиеническое и бактериологическое исследования</t>
  </si>
  <si>
    <t>5.8.5</t>
  </si>
  <si>
    <t>проездные</t>
  </si>
  <si>
    <t>5.9</t>
  </si>
  <si>
    <t>спец. одежда</t>
  </si>
  <si>
    <t>II</t>
  </si>
  <si>
    <t>Расходы периода, всего</t>
  </si>
  <si>
    <t>6</t>
  </si>
  <si>
    <t>Общие и административные, всего</t>
  </si>
  <si>
    <t>6.1</t>
  </si>
  <si>
    <t>З/плата адм.персонала</t>
  </si>
  <si>
    <t>6.2</t>
  </si>
  <si>
    <t>6.3</t>
  </si>
  <si>
    <t>Услуги банка, сберкасс</t>
  </si>
  <si>
    <t>6.4</t>
  </si>
  <si>
    <t>6.5</t>
  </si>
  <si>
    <t>Расходы на содержание и обслуживание технических средств управления, узлов связи, выч. техники и т.д.</t>
  </si>
  <si>
    <t>6.6</t>
  </si>
  <si>
    <t>Коммунальные услуги</t>
  </si>
  <si>
    <t xml:space="preserve">теплоэнергия </t>
  </si>
  <si>
    <t>э/энергия</t>
  </si>
  <si>
    <t>6.7</t>
  </si>
  <si>
    <t>Командировочные расходы</t>
  </si>
  <si>
    <t>6.8</t>
  </si>
  <si>
    <t>6.9</t>
  </si>
  <si>
    <t>Налоги</t>
  </si>
  <si>
    <t>имущественный</t>
  </si>
  <si>
    <t>транспортный</t>
  </si>
  <si>
    <t>р/частоты</t>
  </si>
  <si>
    <t>6.10</t>
  </si>
  <si>
    <t xml:space="preserve">Прочие расходы </t>
  </si>
  <si>
    <t>6.10.1</t>
  </si>
  <si>
    <t>6.10.2</t>
  </si>
  <si>
    <t>канцелярские товары</t>
  </si>
  <si>
    <t>6.10.3</t>
  </si>
  <si>
    <t>содержание служ.транспорта</t>
  </si>
  <si>
    <t>6.10.4</t>
  </si>
  <si>
    <t>6.10.5</t>
  </si>
  <si>
    <t>аудиторские</t>
  </si>
  <si>
    <t>6.10.6</t>
  </si>
  <si>
    <t>почтовые расходы</t>
  </si>
  <si>
    <t>нотариальные услуги</t>
  </si>
  <si>
    <t>7</t>
  </si>
  <si>
    <t>Расходы на содержание службы сбыта, всего</t>
  </si>
  <si>
    <t>7.1</t>
  </si>
  <si>
    <t>7.2</t>
  </si>
  <si>
    <t>7.3</t>
  </si>
  <si>
    <t>Расходы на оформление квитанций</t>
  </si>
  <si>
    <t>7.4</t>
  </si>
  <si>
    <t>7.5</t>
  </si>
  <si>
    <t>Проездные</t>
  </si>
  <si>
    <t>7.6</t>
  </si>
  <si>
    <t>Прочие</t>
  </si>
  <si>
    <t>опломбировка приборов учета воды</t>
  </si>
  <si>
    <t>аренда помещения общехозяйственного назначения</t>
  </si>
  <si>
    <t>8</t>
  </si>
  <si>
    <t>III</t>
  </si>
  <si>
    <t>Всего затрат</t>
  </si>
  <si>
    <t>IV</t>
  </si>
  <si>
    <t>V</t>
  </si>
  <si>
    <t>Всего доходов</t>
  </si>
  <si>
    <t>VI</t>
  </si>
  <si>
    <t>Объемы оказываемых услуг</t>
  </si>
  <si>
    <t>тыс. м3</t>
  </si>
  <si>
    <t>VII</t>
  </si>
  <si>
    <t>Нормативные потери</t>
  </si>
  <si>
    <t>VIII</t>
  </si>
  <si>
    <t>тенге/м3</t>
  </si>
  <si>
    <t>тарифы по группам потребителей:</t>
  </si>
  <si>
    <r>
      <t>тыс.м</t>
    </r>
    <r>
      <rPr>
        <vertAlign val="superscript"/>
        <sz val="10"/>
        <rFont val="Times New Roman"/>
        <family val="1"/>
      </rPr>
      <t>3</t>
    </r>
  </si>
  <si>
    <t>тыс.тенге</t>
  </si>
  <si>
    <r>
      <t>тенге/м</t>
    </r>
    <r>
      <rPr>
        <vertAlign val="superscript"/>
        <sz val="10"/>
        <rFont val="Times New Roman"/>
        <family val="1"/>
      </rPr>
      <t>3</t>
    </r>
  </si>
  <si>
    <t>Расходы на выплату вознаграждений (ЕБРР)</t>
  </si>
  <si>
    <t>дезинфекция, дератизация производственных помещений,</t>
  </si>
  <si>
    <t>Услуги связи</t>
  </si>
  <si>
    <t>периодическая печать</t>
  </si>
  <si>
    <t>Справочно.</t>
  </si>
  <si>
    <t xml:space="preserve">№ п/п </t>
  </si>
  <si>
    <t>Наименование показателей</t>
  </si>
  <si>
    <t xml:space="preserve">Среднесписочная численность работников, всего </t>
  </si>
  <si>
    <t xml:space="preserve">человек </t>
  </si>
  <si>
    <t xml:space="preserve">в том числе: </t>
  </si>
  <si>
    <t xml:space="preserve">производственного персонала </t>
  </si>
  <si>
    <t xml:space="preserve">административного персонала </t>
  </si>
  <si>
    <t xml:space="preserve">Среднемесячная заработная плата, всего </t>
  </si>
  <si>
    <t>тенге</t>
  </si>
  <si>
    <t>9.1</t>
  </si>
  <si>
    <t>9.2</t>
  </si>
  <si>
    <t xml:space="preserve">Капитальный ремонт, приводящий к увеличению стоимости основных средств </t>
  </si>
  <si>
    <t xml:space="preserve">тыс. тенге </t>
  </si>
  <si>
    <t xml:space="preserve">Затраты, осуществляемые за счет прибыли </t>
  </si>
  <si>
    <t xml:space="preserve">Текущий (планово-предупредительный) ремонт, выполняемый хозяйственным способом </t>
  </si>
  <si>
    <t>12.1</t>
  </si>
  <si>
    <t xml:space="preserve">материалы на ремонт </t>
  </si>
  <si>
    <t>12.2</t>
  </si>
  <si>
    <t xml:space="preserve">заработная плата </t>
  </si>
  <si>
    <t xml:space="preserve">социальный налог </t>
  </si>
  <si>
    <t>информационные услуги и программное обеспечение</t>
  </si>
  <si>
    <t>изготовление паспорта инвентаризации парниковых газов</t>
  </si>
  <si>
    <t>2.3</t>
  </si>
  <si>
    <t xml:space="preserve">ед. изм. </t>
  </si>
  <si>
    <t>№ п\п</t>
  </si>
  <si>
    <t xml:space="preserve">Наименование показателей </t>
  </si>
  <si>
    <t>I группа - физические лица, относящиеся к группе население, физические лица, пользующиеся водой через садоводческие общества</t>
  </si>
  <si>
    <t xml:space="preserve">Ед. изм. </t>
  </si>
  <si>
    <t>служба сбыта</t>
  </si>
  <si>
    <t>возврат заемных средст</t>
  </si>
  <si>
    <t>4.1</t>
  </si>
  <si>
    <t>9.3</t>
  </si>
  <si>
    <t>10</t>
  </si>
  <si>
    <t>10.1</t>
  </si>
  <si>
    <t>10.2</t>
  </si>
  <si>
    <t>10.3</t>
  </si>
  <si>
    <t>11</t>
  </si>
  <si>
    <t>12</t>
  </si>
  <si>
    <t>13</t>
  </si>
  <si>
    <t>13.1</t>
  </si>
  <si>
    <t>13.2</t>
  </si>
  <si>
    <t>13.3</t>
  </si>
  <si>
    <t>Доход</t>
  </si>
  <si>
    <t>Регулируемая база задействованных активов</t>
  </si>
  <si>
    <t xml:space="preserve">в.т.ч. на Инвестиционную программу </t>
  </si>
  <si>
    <t>Расходы на единый информационно-расчетный центр (ЕИРЦ)</t>
  </si>
  <si>
    <t xml:space="preserve">Тариф </t>
  </si>
  <si>
    <t>IX</t>
  </si>
  <si>
    <t>2.4</t>
  </si>
  <si>
    <t>5.8.6</t>
  </si>
  <si>
    <t>6.7.1</t>
  </si>
  <si>
    <t>6.7.2</t>
  </si>
  <si>
    <t>6.11</t>
  </si>
  <si>
    <t>6.11.1</t>
  </si>
  <si>
    <t>6.11.2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</si>
  <si>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</si>
  <si>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</si>
  <si>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</si>
  <si>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</si>
  <si>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</si>
  <si>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</si>
  <si>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</si>
  <si>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</si>
  <si>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</si>
  <si>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</si>
  <si>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7.7</t>
  </si>
  <si>
    <t>7.7.1</t>
  </si>
  <si>
    <t>7.7.2</t>
  </si>
  <si>
    <t>7.7.3</t>
  </si>
  <si>
    <t>7.7.4</t>
  </si>
  <si>
    <t>7.7.5</t>
  </si>
  <si>
    <t>7.7.6</t>
  </si>
  <si>
    <t>Социальный налог, социальная отчисления</t>
  </si>
  <si>
    <t>плата за эмиссии в окружающую среду</t>
  </si>
  <si>
    <t>плата за пользование водными ресурсами</t>
  </si>
  <si>
    <t>5.10</t>
  </si>
  <si>
    <t>Техническая экспертиза выполнения утвержденной инвестиционной программы</t>
  </si>
  <si>
    <t>Услуги по биологической очистке сточных вод</t>
  </si>
  <si>
    <t>6.11.13</t>
  </si>
  <si>
    <t>Отчет об исполнении тарифной сметы ТОО "Қызылжар су"</t>
  </si>
  <si>
    <t>Фактически сложившиеся показатели тарифной сметы</t>
  </si>
  <si>
    <t>Причины отклонения</t>
  </si>
  <si>
    <t>Фактический  расход химреагентов зависит от показателей исходной воды с р.Ишим</t>
  </si>
  <si>
    <t>Для содержания автотранспортной и специальной техники в рабочем состоянии</t>
  </si>
  <si>
    <t xml:space="preserve"> ГСМ</t>
  </si>
  <si>
    <t>обязательное социальное медицинское страхоание</t>
  </si>
  <si>
    <t xml:space="preserve">капитальный ремонт, не приводящий к увеличению стоимости основных средст </t>
  </si>
  <si>
    <t>Расходы произведены в соответствии с договором</t>
  </si>
  <si>
    <t>Согласно заключенного договора на оказание услуг</t>
  </si>
  <si>
    <t>Проводилось страхование ГПО автовладельцев, а так же обязательное страхование ГПО владельцев объектов, владельцев автотранспорта, работодателя за жизнь и здоровье работников, обязательное экологическое страхование</t>
  </si>
  <si>
    <t xml:space="preserve">            прочие цеховые материалы</t>
  </si>
  <si>
    <t>Услуги по утилизации отходов</t>
  </si>
  <si>
    <t>Списание спец.одежды производится по норме согласно Приказа «Об утверждении норм выдачи специальной одежды и других средств индивидуальной защиты работникам организаций различных видов экономической деятельности»</t>
  </si>
  <si>
    <t>По фактическим затратам  в связи с  производственной необходимостью</t>
  </si>
  <si>
    <t>земельный налог, плата за ползование зем.участками</t>
  </si>
  <si>
    <t>В связи с проведением  работ по модернизации, реконструкции и капитальному ремонту сетей на участках города</t>
  </si>
  <si>
    <t>Сумма затрат сложилась из фактических расходов предприятия на услуги по использованию веб-портала государственных закупок, услуги и работы по разработке и  модернизации программного обеспечения, услуги по предоставлению доступа к информационным ресурсам, находящимся в сети интернет - ИС Параграф, а так же настройка и сопровождение программного обеспечения 1С</t>
  </si>
  <si>
    <t>Фактические затраты осуществлены в связи с производственной необходимостью и соблюдением документооборота согласно законодательства</t>
  </si>
  <si>
    <t>Фактические затраты осуществлены в связи с требованиями норм законодательства</t>
  </si>
  <si>
    <t>Разработка, внедрение и сертификация структурированной системы экологического менеджмента</t>
  </si>
  <si>
    <t>природаохранные мероприятия, изготовление отчета ПЭК</t>
  </si>
  <si>
    <t>Плата за услуги производилась на основании договора</t>
  </si>
  <si>
    <t>приобретение правоустанавливающих и идентификационных документов на недвижимый имущество</t>
  </si>
  <si>
    <t>Фактические затраты осуществлены в связи с производственной необходимостью</t>
  </si>
  <si>
    <t>II группа - организации, содержащиеся за счет бюджета</t>
  </si>
  <si>
    <t>III группа - юридичские лица, прочие потребители</t>
  </si>
  <si>
    <t>Адрес: г.Петпропавловск, пр.Кировский 2</t>
  </si>
  <si>
    <t>приемная тел. 53-59-96</t>
  </si>
  <si>
    <t>эл.почта: petropavlsu@mail.ru</t>
  </si>
  <si>
    <t>исп.Шаповалова С.П. т.53-59-97</t>
  </si>
  <si>
    <t>на услугу по подаче воды по магистральным трубопроводам и распределительным сетям на 2021 год</t>
  </si>
  <si>
    <t>Предусмотрено в утвержденной тарифной смете</t>
  </si>
  <si>
    <t>В 2021 году проводилась переподготовка работников в области промышленной безопасности, а так же обучение сотрудников в области ОТ и ТБ</t>
  </si>
  <si>
    <t xml:space="preserve">С 2021 года проводиться поверка испытательных лабораторных приборов для получения сертификата аккредитованной лаборатории. </t>
  </si>
  <si>
    <t>Расход материалов в связи с проведенными мероприятиями по ремонтной компании и подготовкой к отопительному сезону</t>
  </si>
  <si>
    <t>Расходы произведены в соответствии с договором.</t>
  </si>
  <si>
    <t>Сумма затрат сложилась из фактических расходов предприятия по введению банковских операций</t>
  </si>
  <si>
    <t>Увеличение тарифа на тепло с 01.02.2021  года.</t>
  </si>
  <si>
    <t>Командировки производятся в соответствии с правилами о служебных командировках, в целях производственной необходимости</t>
  </si>
  <si>
    <t>Увеличение тарифа на электроэнергию с 01.05.2021 и с 05.08.2021 года.</t>
  </si>
  <si>
    <t>Выплата процентов производится согласно графиков платежей к кредитным договорам</t>
  </si>
  <si>
    <t xml:space="preserve">Изменение стоимости договора в меньшую сторону, в связи с уменьшением фактических объемов вывезенных отходов. </t>
  </si>
  <si>
    <t>Договор был выполнен в полном объеме</t>
  </si>
  <si>
    <t>Перерасход получен в результате осуществления фактических затрат по данной статье в ходе производственной деятельности</t>
  </si>
  <si>
    <t>По результатам  проведения закупок данного вида услуг</t>
  </si>
  <si>
    <t>Экономия получена в результате выполнения энергоэффективных мероприятий, а так же экономичного потребления теплоэнергии в результате административно-управленческих решений</t>
  </si>
  <si>
    <r>
      <t>В результате продолжения работы по модернизации старого оборудования на новое энергоэффективное, предприятие получило экономический эффект по энергосбережению на 17 353 тым.тенге. Расход в 2021 году составил 14,8 млн. кВт/час. Экономия по данной статье</t>
    </r>
    <r>
      <rPr>
        <sz val="10"/>
        <color indexed="8"/>
        <rFont val="Times New Roman"/>
        <family val="1"/>
      </rPr>
      <t xml:space="preserve"> возникла в связи с применением более эффективных методов и технологий, сумма экономии  направлена в полном объеме на инвестиционную программу.</t>
    </r>
  </si>
  <si>
    <t>Фактические затраты по фонду оплаты труда произведены в размере 97% от сметы, экономия по данной статье была направленна на выплату премий производственного персонала</t>
  </si>
  <si>
    <t>В связи  с приобретением и модернизацией основных средств предприятия</t>
  </si>
  <si>
    <t>В связи с проведением масштабных работ по восстановлению и проведению текущего планового ремонта водопроводных сетей не приводящего к увеличению стоимости ОС, ростом цен на материалы и услуги</t>
  </si>
  <si>
    <t>Рост цен на материалы и услуги. В 4-ом квартале 2021 года был проведен обязательный медицинский осмотр сотрудников предприятия</t>
  </si>
  <si>
    <t>Фактические затраты по фонду оплаты труда произведены в размере 96% от сметы. Экономия по данной статье направлена на выплату премии сотрудникам предприятия</t>
  </si>
  <si>
    <t>Договор был выполнен не в полном объеме в 2021 году, завершение работ прошло в 2022 году</t>
  </si>
  <si>
    <t>Фактические затраты по фонду оплаты труда произведены в размере 95% от сметы, экономия направленна на выплату премий сотрудникам предпритятия</t>
  </si>
  <si>
    <t xml:space="preserve">И.о. генерального директора ТОО "Кызылжар су"                                </t>
  </si>
  <si>
    <t xml:space="preserve"> А. Саутов</t>
  </si>
  <si>
    <t>29.04.2022 г.</t>
  </si>
  <si>
    <t>отклонение 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</si>
</sst>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##,0&quot;.&quot;00&quot;р.&quot;_-;\-* ###,0&quot;.&quot;00&quot;р.&quot;_-;_-* &quot;-&quot;??&quot;р.&quot;_-;_-@_-"/>
    <numFmt numFmtId="173" formatCode="_-* ###,0&quot;.&quot;00_р_._-;\-* ###,0&quot;.&quot;00_р_._-;_-* &quot;-&quot;??_р_._-;_-@_-"/>
    <numFmt numFmtId="174" formatCode="#,##0.0"/>
    <numFmt numFmtId="175" formatCode="#,##0.000"/>
    <numFmt numFmtId="176" formatCode="0.000"/>
    <numFmt numFmtId="177" formatCode="0.0"/>
    <numFmt numFmtId="178" formatCode="##,#0&quot;.&quot;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3" fontId="5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56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4" fontId="56" fillId="0" borderId="10" xfId="0" applyNumberFormat="1" applyFont="1" applyFill="1" applyBorder="1" applyAlignment="1">
      <alignment horizontal="center" vertical="center"/>
    </xf>
    <xf numFmtId="175" fontId="5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/>
    </xf>
    <xf numFmtId="175" fontId="56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9" fillId="0" borderId="0" xfId="42" applyFont="1" applyFill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178" fontId="55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61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6" fillId="0" borderId="11" xfId="0" applyNumberFormat="1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opavlsu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15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5" sqref="G14:G15"/>
    </sheetView>
  </sheetViews>
  <sheetFormatPr defaultColWidth="9.140625" defaultRowHeight="15"/>
  <cols>
    <col min="1" max="1" width="7.140625" style="32" customWidth="1"/>
    <col min="2" max="2" width="30.8515625" style="33" customWidth="1"/>
    <col min="3" max="3" width="7.140625" style="32" customWidth="1"/>
    <col min="4" max="4" width="16.421875" style="32" customWidth="1"/>
    <col min="5" max="5" width="17.00390625" style="32" customWidth="1"/>
    <col min="6" max="6" width="8.28125" style="33" customWidth="1"/>
    <col min="7" max="7" width="50.00390625" style="15" customWidth="1"/>
    <col min="8" max="16384" width="9.140625" style="32" customWidth="1"/>
  </cols>
  <sheetData>
    <row r="2" spans="1:7" ht="15">
      <c r="A2" s="53" t="s">
        <v>209</v>
      </c>
      <c r="B2" s="53"/>
      <c r="C2" s="53"/>
      <c r="D2" s="53"/>
      <c r="E2" s="53"/>
      <c r="F2" s="53"/>
      <c r="G2" s="53"/>
    </row>
    <row r="3" spans="1:7" ht="15">
      <c r="A3" s="54" t="s">
        <v>240</v>
      </c>
      <c r="B3" s="54"/>
      <c r="C3" s="54"/>
      <c r="D3" s="54"/>
      <c r="E3" s="54"/>
      <c r="F3" s="54"/>
      <c r="G3" s="54"/>
    </row>
    <row r="5" spans="1:7" ht="15">
      <c r="A5" s="55" t="s">
        <v>154</v>
      </c>
      <c r="B5" s="58" t="s">
        <v>155</v>
      </c>
      <c r="C5" s="58" t="s">
        <v>153</v>
      </c>
      <c r="D5" s="59" t="s">
        <v>241</v>
      </c>
      <c r="E5" s="55" t="s">
        <v>210</v>
      </c>
      <c r="F5" s="55" t="s">
        <v>267</v>
      </c>
      <c r="G5" s="64" t="s">
        <v>211</v>
      </c>
    </row>
    <row r="6" spans="1:7" ht="15">
      <c r="A6" s="56"/>
      <c r="B6" s="58"/>
      <c r="C6" s="58"/>
      <c r="D6" s="60"/>
      <c r="E6" s="62"/>
      <c r="F6" s="56"/>
      <c r="G6" s="65"/>
    </row>
    <row r="7" spans="1:7" ht="15">
      <c r="A7" s="57"/>
      <c r="B7" s="58"/>
      <c r="C7" s="58"/>
      <c r="D7" s="61"/>
      <c r="E7" s="63"/>
      <c r="F7" s="57"/>
      <c r="G7" s="66"/>
    </row>
    <row r="8" spans="1:7" ht="25.5">
      <c r="A8" s="1" t="s">
        <v>1</v>
      </c>
      <c r="B8" s="11" t="s">
        <v>2</v>
      </c>
      <c r="C8" s="1" t="s">
        <v>3</v>
      </c>
      <c r="D8" s="20">
        <f>D9+D18+D24+D25+D28</f>
        <v>1323260.4</v>
      </c>
      <c r="E8" s="20">
        <f>E9+E18+E24+E25+E28</f>
        <v>1365489.7</v>
      </c>
      <c r="F8" s="22">
        <f>E8/D8*100-100</f>
        <v>3.1913068659804367</v>
      </c>
      <c r="G8" s="34"/>
    </row>
    <row r="9" spans="1:7" ht="25.5">
      <c r="A9" s="2" t="s">
        <v>4</v>
      </c>
      <c r="B9" s="11" t="s">
        <v>5</v>
      </c>
      <c r="C9" s="1" t="s">
        <v>3</v>
      </c>
      <c r="D9" s="20">
        <f>D11+D15+D16+D17</f>
        <v>435437.4</v>
      </c>
      <c r="E9" s="20">
        <f>E11+E15+E16+E17</f>
        <v>427912.69999999995</v>
      </c>
      <c r="F9" s="22">
        <f aca="true" t="shared" si="0" ref="F9:F70">E9/D9*100-100</f>
        <v>-1.728078479248694</v>
      </c>
      <c r="G9" s="34"/>
    </row>
    <row r="10" spans="1:7" ht="15">
      <c r="A10" s="4"/>
      <c r="B10" s="5" t="s">
        <v>6</v>
      </c>
      <c r="C10" s="6"/>
      <c r="D10" s="22"/>
      <c r="E10" s="20"/>
      <c r="F10" s="22"/>
      <c r="G10" s="34"/>
    </row>
    <row r="11" spans="1:7" ht="25.5">
      <c r="A11" s="4" t="s">
        <v>7</v>
      </c>
      <c r="B11" s="10" t="s">
        <v>8</v>
      </c>
      <c r="C11" s="6" t="s">
        <v>3</v>
      </c>
      <c r="D11" s="22">
        <f>D12+D13+D14</f>
        <v>146799.2</v>
      </c>
      <c r="E11" s="22">
        <f>E12+E13+E14</f>
        <v>149409.6</v>
      </c>
      <c r="F11" s="22">
        <f t="shared" si="0"/>
        <v>1.7782113254023244</v>
      </c>
      <c r="G11" s="34"/>
    </row>
    <row r="12" spans="1:7" ht="25.5">
      <c r="A12" s="7" t="s">
        <v>9</v>
      </c>
      <c r="B12" s="5" t="s">
        <v>10</v>
      </c>
      <c r="C12" s="6" t="s">
        <v>3</v>
      </c>
      <c r="D12" s="22">
        <v>117080.2</v>
      </c>
      <c r="E12" s="22">
        <v>111407.8</v>
      </c>
      <c r="F12" s="22">
        <f t="shared" si="0"/>
        <v>-4.844884105083523</v>
      </c>
      <c r="G12" s="48" t="s">
        <v>212</v>
      </c>
    </row>
    <row r="13" spans="1:7" ht="25.5" hidden="1">
      <c r="A13" s="7" t="s">
        <v>11</v>
      </c>
      <c r="B13" s="5" t="s">
        <v>12</v>
      </c>
      <c r="C13" s="6" t="s">
        <v>3</v>
      </c>
      <c r="D13" s="22">
        <v>0</v>
      </c>
      <c r="E13" s="22">
        <v>0</v>
      </c>
      <c r="F13" s="22"/>
      <c r="G13" s="48"/>
    </row>
    <row r="14" spans="1:7" ht="25.5">
      <c r="A14" s="7" t="s">
        <v>13</v>
      </c>
      <c r="B14" s="5" t="s">
        <v>14</v>
      </c>
      <c r="C14" s="6" t="s">
        <v>3</v>
      </c>
      <c r="D14" s="22">
        <v>29719</v>
      </c>
      <c r="E14" s="22">
        <v>38001.8</v>
      </c>
      <c r="F14" s="22">
        <f t="shared" si="0"/>
        <v>27.870385948383202</v>
      </c>
      <c r="G14" s="48" t="s">
        <v>213</v>
      </c>
    </row>
    <row r="15" spans="1:7" ht="38.25">
      <c r="A15" s="4" t="s">
        <v>15</v>
      </c>
      <c r="B15" s="10" t="s">
        <v>214</v>
      </c>
      <c r="C15" s="6" t="s">
        <v>3</v>
      </c>
      <c r="D15" s="22">
        <v>28276</v>
      </c>
      <c r="E15" s="22">
        <v>39179.9</v>
      </c>
      <c r="F15" s="22">
        <f t="shared" si="0"/>
        <v>38.562385061536276</v>
      </c>
      <c r="G15" s="48" t="s">
        <v>253</v>
      </c>
    </row>
    <row r="16" spans="1:7" ht="51">
      <c r="A16" s="4" t="s">
        <v>16</v>
      </c>
      <c r="B16" s="10" t="s">
        <v>17</v>
      </c>
      <c r="C16" s="6" t="s">
        <v>3</v>
      </c>
      <c r="D16" s="22">
        <v>31734</v>
      </c>
      <c r="E16" s="22">
        <v>28048.3</v>
      </c>
      <c r="F16" s="22">
        <f t="shared" si="0"/>
        <v>-11.614356841242838</v>
      </c>
      <c r="G16" s="48" t="s">
        <v>255</v>
      </c>
    </row>
    <row r="17" spans="1:7" ht="102">
      <c r="A17" s="4" t="s">
        <v>18</v>
      </c>
      <c r="B17" s="10" t="s">
        <v>19</v>
      </c>
      <c r="C17" s="6" t="s">
        <v>3</v>
      </c>
      <c r="D17" s="22">
        <v>228628.2</v>
      </c>
      <c r="E17" s="22">
        <v>211274.9</v>
      </c>
      <c r="F17" s="22">
        <f t="shared" si="0"/>
        <v>-7.590183538163714</v>
      </c>
      <c r="G17" s="48" t="s">
        <v>256</v>
      </c>
    </row>
    <row r="18" spans="1:7" ht="25.5">
      <c r="A18" s="2" t="s">
        <v>20</v>
      </c>
      <c r="B18" s="11" t="s">
        <v>21</v>
      </c>
      <c r="C18" s="1" t="s">
        <v>3</v>
      </c>
      <c r="D18" s="20">
        <f>D20+D21+D22+D23</f>
        <v>458585</v>
      </c>
      <c r="E18" s="20">
        <f>E20+E21+E22+E23</f>
        <v>443292.50000000006</v>
      </c>
      <c r="F18" s="22">
        <f t="shared" si="0"/>
        <v>-3.3347143931877383</v>
      </c>
      <c r="G18" s="48"/>
    </row>
    <row r="19" spans="1:7" ht="15">
      <c r="A19" s="4"/>
      <c r="B19" s="5" t="s">
        <v>6</v>
      </c>
      <c r="C19" s="6"/>
      <c r="D19" s="22"/>
      <c r="E19" s="20"/>
      <c r="F19" s="22"/>
      <c r="G19" s="48"/>
    </row>
    <row r="20" spans="1:7" ht="51">
      <c r="A20" s="4" t="s">
        <v>22</v>
      </c>
      <c r="B20" s="10" t="s">
        <v>23</v>
      </c>
      <c r="C20" s="6" t="s">
        <v>3</v>
      </c>
      <c r="D20" s="22">
        <v>414042</v>
      </c>
      <c r="E20" s="22">
        <v>399620.9</v>
      </c>
      <c r="F20" s="22">
        <f t="shared" si="0"/>
        <v>-3.483004139676652</v>
      </c>
      <c r="G20" s="48" t="s">
        <v>257</v>
      </c>
    </row>
    <row r="21" spans="1:7" ht="25.5">
      <c r="A21" s="4" t="s">
        <v>24</v>
      </c>
      <c r="B21" s="10" t="s">
        <v>202</v>
      </c>
      <c r="C21" s="6" t="s">
        <v>3</v>
      </c>
      <c r="D21" s="22">
        <v>35401</v>
      </c>
      <c r="E21" s="22">
        <v>34095.4</v>
      </c>
      <c r="F21" s="22">
        <f t="shared" si="0"/>
        <v>-3.688031411542042</v>
      </c>
      <c r="G21" s="48"/>
    </row>
    <row r="22" spans="1:7" ht="25.5">
      <c r="A22" s="4" t="s">
        <v>152</v>
      </c>
      <c r="B22" s="12" t="s">
        <v>25</v>
      </c>
      <c r="C22" s="6" t="s">
        <v>3</v>
      </c>
      <c r="D22" s="22">
        <v>1275</v>
      </c>
      <c r="E22" s="22">
        <v>1350.8</v>
      </c>
      <c r="F22" s="22">
        <f t="shared" si="0"/>
        <v>5.945098039215679</v>
      </c>
      <c r="G22" s="48"/>
    </row>
    <row r="23" spans="1:7" ht="25.5">
      <c r="A23" s="4" t="s">
        <v>178</v>
      </c>
      <c r="B23" s="12" t="s">
        <v>215</v>
      </c>
      <c r="C23" s="6" t="s">
        <v>3</v>
      </c>
      <c r="D23" s="22">
        <v>7867</v>
      </c>
      <c r="E23" s="22">
        <v>8225.4</v>
      </c>
      <c r="F23" s="22">
        <f t="shared" si="0"/>
        <v>4.555739163594751</v>
      </c>
      <c r="G23" s="48"/>
    </row>
    <row r="24" spans="1:7" ht="25.5">
      <c r="A24" s="2" t="s">
        <v>26</v>
      </c>
      <c r="B24" s="11" t="s">
        <v>27</v>
      </c>
      <c r="C24" s="1" t="s">
        <v>3</v>
      </c>
      <c r="D24" s="20">
        <v>191675</v>
      </c>
      <c r="E24" s="22">
        <v>212886.3</v>
      </c>
      <c r="F24" s="22">
        <f t="shared" si="0"/>
        <v>11.066284074605434</v>
      </c>
      <c r="G24" s="48" t="s">
        <v>258</v>
      </c>
    </row>
    <row r="25" spans="1:7" ht="63.75">
      <c r="A25" s="2" t="s">
        <v>28</v>
      </c>
      <c r="B25" s="11" t="s">
        <v>29</v>
      </c>
      <c r="C25" s="1" t="s">
        <v>3</v>
      </c>
      <c r="D25" s="20">
        <v>186625</v>
      </c>
      <c r="E25" s="20">
        <v>226481.7</v>
      </c>
      <c r="F25" s="22">
        <f t="shared" si="0"/>
        <v>21.356570663094445</v>
      </c>
      <c r="G25" s="48" t="s">
        <v>259</v>
      </c>
    </row>
    <row r="26" spans="1:7" ht="15">
      <c r="A26" s="2"/>
      <c r="B26" s="5" t="s">
        <v>6</v>
      </c>
      <c r="C26" s="3"/>
      <c r="D26" s="22"/>
      <c r="E26" s="35">
        <f>E24+E54+E91</f>
        <v>234888.4</v>
      </c>
      <c r="F26" s="22"/>
      <c r="G26" s="48"/>
    </row>
    <row r="27" spans="1:7" ht="63.75">
      <c r="A27" s="2" t="s">
        <v>160</v>
      </c>
      <c r="B27" s="10" t="s">
        <v>216</v>
      </c>
      <c r="C27" s="6" t="s">
        <v>3</v>
      </c>
      <c r="D27" s="22">
        <v>167174</v>
      </c>
      <c r="E27" s="22">
        <v>203833.515</v>
      </c>
      <c r="F27" s="22">
        <f t="shared" si="0"/>
        <v>21.928957254118473</v>
      </c>
      <c r="G27" s="48" t="s">
        <v>259</v>
      </c>
    </row>
    <row r="28" spans="1:7" ht="25.5">
      <c r="A28" s="2" t="s">
        <v>30</v>
      </c>
      <c r="B28" s="11" t="s">
        <v>31</v>
      </c>
      <c r="C28" s="1" t="s">
        <v>3</v>
      </c>
      <c r="D28" s="20">
        <f>D30+D31+D32+D33+D34+D35+D36+D37+D45+D46</f>
        <v>50938</v>
      </c>
      <c r="E28" s="20">
        <f>E30+E31+E32+E33+E34+E35+E36+E37+E45+E46</f>
        <v>54916.5</v>
      </c>
      <c r="F28" s="22">
        <f t="shared" si="0"/>
        <v>7.81047547999529</v>
      </c>
      <c r="G28" s="48"/>
    </row>
    <row r="29" spans="1:7" ht="15">
      <c r="A29" s="4"/>
      <c r="B29" s="5" t="s">
        <v>6</v>
      </c>
      <c r="C29" s="6"/>
      <c r="D29" s="22"/>
      <c r="E29" s="36">
        <f>E30+E61+E97</f>
        <v>6848.3</v>
      </c>
      <c r="F29" s="22"/>
      <c r="G29" s="48"/>
    </row>
    <row r="30" spans="1:7" ht="25.5">
      <c r="A30" s="4" t="s">
        <v>32</v>
      </c>
      <c r="B30" s="10" t="s">
        <v>33</v>
      </c>
      <c r="C30" s="6" t="s">
        <v>3</v>
      </c>
      <c r="D30" s="22">
        <v>2764</v>
      </c>
      <c r="E30" s="22">
        <v>2748.5</v>
      </c>
      <c r="F30" s="22">
        <f t="shared" si="0"/>
        <v>-0.5607814761215622</v>
      </c>
      <c r="G30" s="48" t="s">
        <v>254</v>
      </c>
    </row>
    <row r="31" spans="1:7" ht="25.5">
      <c r="A31" s="4" t="s">
        <v>34</v>
      </c>
      <c r="B31" s="10" t="s">
        <v>35</v>
      </c>
      <c r="C31" s="6" t="s">
        <v>3</v>
      </c>
      <c r="D31" s="22">
        <v>11346</v>
      </c>
      <c r="E31" s="22">
        <v>11136.6</v>
      </c>
      <c r="F31" s="22">
        <f t="shared" si="0"/>
        <v>-1.8455843469063922</v>
      </c>
      <c r="G31" s="48" t="s">
        <v>217</v>
      </c>
    </row>
    <row r="32" spans="1:7" ht="38.25">
      <c r="A32" s="4" t="s">
        <v>36</v>
      </c>
      <c r="B32" s="10" t="s">
        <v>37</v>
      </c>
      <c r="C32" s="6" t="s">
        <v>3</v>
      </c>
      <c r="D32" s="22">
        <v>260</v>
      </c>
      <c r="E32" s="22">
        <v>998.9</v>
      </c>
      <c r="F32" s="22">
        <f t="shared" si="0"/>
        <v>284.1923076923077</v>
      </c>
      <c r="G32" s="48" t="s">
        <v>242</v>
      </c>
    </row>
    <row r="33" spans="1:7" ht="38.25">
      <c r="A33" s="4" t="s">
        <v>38</v>
      </c>
      <c r="B33" s="10" t="s">
        <v>39</v>
      </c>
      <c r="C33" s="6" t="s">
        <v>3</v>
      </c>
      <c r="D33" s="22">
        <v>7911</v>
      </c>
      <c r="E33" s="22">
        <v>10379.3</v>
      </c>
      <c r="F33" s="22">
        <f t="shared" si="0"/>
        <v>31.200859562634292</v>
      </c>
      <c r="G33" s="48" t="s">
        <v>260</v>
      </c>
    </row>
    <row r="34" spans="1:7" ht="25.5">
      <c r="A34" s="4" t="s">
        <v>40</v>
      </c>
      <c r="B34" s="10" t="s">
        <v>41</v>
      </c>
      <c r="C34" s="6" t="s">
        <v>3</v>
      </c>
      <c r="D34" s="22">
        <v>8204</v>
      </c>
      <c r="E34" s="22">
        <v>8350.7</v>
      </c>
      <c r="F34" s="22">
        <f t="shared" si="0"/>
        <v>1.7881521209166351</v>
      </c>
      <c r="G34" s="48" t="s">
        <v>218</v>
      </c>
    </row>
    <row r="35" spans="1:7" ht="25.5">
      <c r="A35" s="4" t="s">
        <v>42</v>
      </c>
      <c r="B35" s="10" t="s">
        <v>126</v>
      </c>
      <c r="C35" s="6" t="s">
        <v>3</v>
      </c>
      <c r="D35" s="22">
        <v>268</v>
      </c>
      <c r="E35" s="22">
        <v>262.8</v>
      </c>
      <c r="F35" s="22">
        <f t="shared" si="0"/>
        <v>-1.9402985074626855</v>
      </c>
      <c r="G35" s="48"/>
    </row>
    <row r="36" spans="1:7" ht="63.75">
      <c r="A36" s="4" t="s">
        <v>43</v>
      </c>
      <c r="B36" s="10" t="s">
        <v>44</v>
      </c>
      <c r="C36" s="6" t="s">
        <v>3</v>
      </c>
      <c r="D36" s="22">
        <v>10065</v>
      </c>
      <c r="E36" s="22">
        <v>10513</v>
      </c>
      <c r="F36" s="22">
        <f t="shared" si="0"/>
        <v>4.4510680576254344</v>
      </c>
      <c r="G36" s="48" t="s">
        <v>219</v>
      </c>
    </row>
    <row r="37" spans="1:7" ht="25.5">
      <c r="A37" s="8" t="s">
        <v>45</v>
      </c>
      <c r="B37" s="11" t="s">
        <v>46</v>
      </c>
      <c r="C37" s="1" t="s">
        <v>3</v>
      </c>
      <c r="D37" s="19">
        <f>D39+D40+D41+D42+D43+D44</f>
        <v>5568</v>
      </c>
      <c r="E37" s="19">
        <f>E39+E40+E41+E42+E43+E44</f>
        <v>5939.5</v>
      </c>
      <c r="F37" s="22">
        <f t="shared" si="0"/>
        <v>6.672054597701148</v>
      </c>
      <c r="G37" s="48"/>
    </row>
    <row r="38" spans="1:7" ht="15">
      <c r="A38" s="4"/>
      <c r="B38" s="5" t="s">
        <v>6</v>
      </c>
      <c r="C38" s="6"/>
      <c r="D38" s="21"/>
      <c r="E38" s="20"/>
      <c r="F38" s="22"/>
      <c r="G38" s="48"/>
    </row>
    <row r="39" spans="1:7" ht="38.25">
      <c r="A39" s="7" t="s">
        <v>47</v>
      </c>
      <c r="B39" s="10" t="s">
        <v>48</v>
      </c>
      <c r="C39" s="6" t="s">
        <v>3</v>
      </c>
      <c r="D39" s="21">
        <v>859</v>
      </c>
      <c r="E39" s="22">
        <v>1174.5</v>
      </c>
      <c r="F39" s="22">
        <f t="shared" si="0"/>
        <v>36.728754365541334</v>
      </c>
      <c r="G39" s="48" t="s">
        <v>243</v>
      </c>
    </row>
    <row r="40" spans="1:7" ht="38.25">
      <c r="A40" s="7" t="s">
        <v>49</v>
      </c>
      <c r="B40" s="12" t="s">
        <v>220</v>
      </c>
      <c r="C40" s="6" t="s">
        <v>3</v>
      </c>
      <c r="D40" s="21">
        <v>428</v>
      </c>
      <c r="E40" s="22">
        <v>817.4</v>
      </c>
      <c r="F40" s="22">
        <f t="shared" si="0"/>
        <v>90.98130841121494</v>
      </c>
      <c r="G40" s="48" t="s">
        <v>244</v>
      </c>
    </row>
    <row r="41" spans="1:7" ht="38.25">
      <c r="A41" s="7" t="s">
        <v>50</v>
      </c>
      <c r="B41" s="10" t="s">
        <v>51</v>
      </c>
      <c r="C41" s="6" t="s">
        <v>3</v>
      </c>
      <c r="D41" s="21">
        <v>590</v>
      </c>
      <c r="E41" s="22">
        <v>696.8</v>
      </c>
      <c r="F41" s="22">
        <f t="shared" si="0"/>
        <v>18.101694915254242</v>
      </c>
      <c r="G41" s="48" t="s">
        <v>217</v>
      </c>
    </row>
    <row r="42" spans="1:7" ht="25.5">
      <c r="A42" s="7" t="s">
        <v>52</v>
      </c>
      <c r="B42" s="10" t="s">
        <v>53</v>
      </c>
      <c r="C42" s="6" t="s">
        <v>3</v>
      </c>
      <c r="D42" s="21">
        <v>411</v>
      </c>
      <c r="E42" s="22">
        <v>456.1</v>
      </c>
      <c r="F42" s="22">
        <f t="shared" si="0"/>
        <v>10.973236009732375</v>
      </c>
      <c r="G42" s="48" t="s">
        <v>217</v>
      </c>
    </row>
    <row r="43" spans="1:7" ht="25.5">
      <c r="A43" s="7" t="s">
        <v>54</v>
      </c>
      <c r="B43" s="10" t="s">
        <v>55</v>
      </c>
      <c r="C43" s="6" t="s">
        <v>3</v>
      </c>
      <c r="D43" s="21">
        <v>1313</v>
      </c>
      <c r="E43" s="22">
        <v>1311.1</v>
      </c>
      <c r="F43" s="22">
        <f t="shared" si="0"/>
        <v>-0.1447067783701499</v>
      </c>
      <c r="G43" s="48"/>
    </row>
    <row r="44" spans="1:7" ht="38.25">
      <c r="A44" s="7" t="s">
        <v>179</v>
      </c>
      <c r="B44" s="10" t="s">
        <v>221</v>
      </c>
      <c r="C44" s="6" t="s">
        <v>3</v>
      </c>
      <c r="D44" s="21">
        <v>1967</v>
      </c>
      <c r="E44" s="22">
        <v>1483.6</v>
      </c>
      <c r="F44" s="22">
        <f t="shared" si="0"/>
        <v>-24.57549567869853</v>
      </c>
      <c r="G44" s="48" t="s">
        <v>251</v>
      </c>
    </row>
    <row r="45" spans="1:7" ht="63.75">
      <c r="A45" s="4" t="s">
        <v>56</v>
      </c>
      <c r="B45" s="10" t="s">
        <v>57</v>
      </c>
      <c r="C45" s="6" t="s">
        <v>3</v>
      </c>
      <c r="D45" s="21">
        <v>4552</v>
      </c>
      <c r="E45" s="22">
        <v>4587.2</v>
      </c>
      <c r="F45" s="22">
        <f t="shared" si="0"/>
        <v>0.7732864674868267</v>
      </c>
      <c r="G45" s="48" t="s">
        <v>222</v>
      </c>
    </row>
    <row r="46" spans="1:7" ht="25.5" hidden="1">
      <c r="A46" s="4" t="s">
        <v>205</v>
      </c>
      <c r="B46" s="10" t="s">
        <v>207</v>
      </c>
      <c r="C46" s="6" t="s">
        <v>3</v>
      </c>
      <c r="D46" s="21">
        <v>0</v>
      </c>
      <c r="E46" s="22">
        <v>0</v>
      </c>
      <c r="F46" s="22"/>
      <c r="G46" s="48" t="s">
        <v>245</v>
      </c>
    </row>
    <row r="47" spans="1:7" ht="25.5">
      <c r="A47" s="8" t="s">
        <v>58</v>
      </c>
      <c r="B47" s="11" t="s">
        <v>59</v>
      </c>
      <c r="C47" s="1" t="s">
        <v>3</v>
      </c>
      <c r="D47" s="19">
        <v>237755.1</v>
      </c>
      <c r="E47" s="19">
        <v>257454.7</v>
      </c>
      <c r="F47" s="22">
        <v>8.285668740649513</v>
      </c>
      <c r="G47" s="48"/>
    </row>
    <row r="48" spans="1:7" ht="25.5">
      <c r="A48" s="2" t="s">
        <v>60</v>
      </c>
      <c r="B48" s="11" t="s">
        <v>61</v>
      </c>
      <c r="C48" s="1" t="s">
        <v>3</v>
      </c>
      <c r="D48" s="19">
        <v>89451</v>
      </c>
      <c r="E48" s="19">
        <v>108622.70000000001</v>
      </c>
      <c r="F48" s="22">
        <v>21.432627919195994</v>
      </c>
      <c r="G48" s="48"/>
    </row>
    <row r="49" spans="1:7" ht="15">
      <c r="A49" s="4"/>
      <c r="B49" s="5" t="s">
        <v>6</v>
      </c>
      <c r="C49" s="6"/>
      <c r="D49" s="21"/>
      <c r="E49" s="20"/>
      <c r="F49" s="22"/>
      <c r="G49" s="48"/>
    </row>
    <row r="50" spans="1:7" ht="38.25">
      <c r="A50" s="4" t="s">
        <v>62</v>
      </c>
      <c r="B50" s="10" t="s">
        <v>63</v>
      </c>
      <c r="C50" s="6" t="s">
        <v>3</v>
      </c>
      <c r="D50" s="21">
        <v>39163.5</v>
      </c>
      <c r="E50" s="22">
        <v>37678.3</v>
      </c>
      <c r="F50" s="22">
        <v>-3.7923066120239497</v>
      </c>
      <c r="G50" s="48" t="s">
        <v>261</v>
      </c>
    </row>
    <row r="51" spans="1:7" ht="25.5">
      <c r="A51" s="4" t="s">
        <v>64</v>
      </c>
      <c r="B51" s="10" t="s">
        <v>202</v>
      </c>
      <c r="C51" s="6" t="s">
        <v>3</v>
      </c>
      <c r="D51" s="21">
        <v>3349</v>
      </c>
      <c r="E51" s="22">
        <v>3584.3</v>
      </c>
      <c r="F51" s="22">
        <v>7.02597790385191</v>
      </c>
      <c r="G51" s="48"/>
    </row>
    <row r="52" spans="1:7" ht="25.5">
      <c r="A52" s="4" t="s">
        <v>65</v>
      </c>
      <c r="B52" s="12" t="s">
        <v>215</v>
      </c>
      <c r="C52" s="6" t="s">
        <v>3</v>
      </c>
      <c r="D52" s="21">
        <v>705</v>
      </c>
      <c r="E52" s="22">
        <v>729.1</v>
      </c>
      <c r="F52" s="22">
        <v>3.418439716312065</v>
      </c>
      <c r="G52" s="48"/>
    </row>
    <row r="53" spans="1:7" ht="25.5">
      <c r="A53" s="4" t="s">
        <v>67</v>
      </c>
      <c r="B53" s="10" t="s">
        <v>66</v>
      </c>
      <c r="C53" s="6" t="s">
        <v>3</v>
      </c>
      <c r="D53" s="21">
        <v>1601</v>
      </c>
      <c r="E53" s="22">
        <v>1571.8</v>
      </c>
      <c r="F53" s="22">
        <v>-1.8238600874453539</v>
      </c>
      <c r="G53" s="48" t="s">
        <v>246</v>
      </c>
    </row>
    <row r="54" spans="1:7" ht="25.5">
      <c r="A54" s="4" t="s">
        <v>68</v>
      </c>
      <c r="B54" s="10" t="s">
        <v>27</v>
      </c>
      <c r="C54" s="6" t="s">
        <v>3</v>
      </c>
      <c r="D54" s="21">
        <v>7340.5</v>
      </c>
      <c r="E54" s="22">
        <v>19919.2</v>
      </c>
      <c r="F54" s="22">
        <f t="shared" si="0"/>
        <v>171.3602615625639</v>
      </c>
      <c r="G54" s="48"/>
    </row>
    <row r="55" spans="1:7" ht="51">
      <c r="A55" s="4" t="s">
        <v>70</v>
      </c>
      <c r="B55" s="10" t="s">
        <v>69</v>
      </c>
      <c r="C55" s="6" t="s">
        <v>3</v>
      </c>
      <c r="D55" s="21">
        <v>4974</v>
      </c>
      <c r="E55" s="22">
        <v>10079.8</v>
      </c>
      <c r="F55" s="22">
        <f t="shared" si="0"/>
        <v>102.64977885002006</v>
      </c>
      <c r="G55" s="48" t="s">
        <v>223</v>
      </c>
    </row>
    <row r="56" spans="1:7" ht="25.5">
      <c r="A56" s="4" t="s">
        <v>74</v>
      </c>
      <c r="B56" s="10" t="s">
        <v>71</v>
      </c>
      <c r="C56" s="6" t="s">
        <v>3</v>
      </c>
      <c r="D56" s="21">
        <f>D58+D59</f>
        <v>894</v>
      </c>
      <c r="E56" s="21">
        <f>E58+E59</f>
        <v>1117.3</v>
      </c>
      <c r="F56" s="22">
        <f t="shared" si="0"/>
        <v>24.97762863534676</v>
      </c>
      <c r="G56" s="48"/>
    </row>
    <row r="57" spans="1:7" ht="15">
      <c r="A57" s="4"/>
      <c r="B57" s="5" t="s">
        <v>6</v>
      </c>
      <c r="C57" s="6"/>
      <c r="D57" s="21"/>
      <c r="E57" s="20"/>
      <c r="F57" s="22"/>
      <c r="G57" s="48"/>
    </row>
    <row r="58" spans="1:7" ht="25.5">
      <c r="A58" s="4" t="s">
        <v>180</v>
      </c>
      <c r="B58" s="10" t="s">
        <v>72</v>
      </c>
      <c r="C58" s="6" t="s">
        <v>3</v>
      </c>
      <c r="D58" s="21">
        <v>236</v>
      </c>
      <c r="E58" s="22">
        <v>332.9</v>
      </c>
      <c r="F58" s="22">
        <f t="shared" si="0"/>
        <v>41.0593220338983</v>
      </c>
      <c r="G58" s="48" t="s">
        <v>247</v>
      </c>
    </row>
    <row r="59" spans="1:7" ht="25.5">
      <c r="A59" s="4" t="s">
        <v>181</v>
      </c>
      <c r="B59" s="10" t="s">
        <v>73</v>
      </c>
      <c r="C59" s="6" t="s">
        <v>3</v>
      </c>
      <c r="D59" s="21">
        <v>658</v>
      </c>
      <c r="E59" s="22">
        <v>784.4</v>
      </c>
      <c r="F59" s="22">
        <f t="shared" si="0"/>
        <v>19.209726443769</v>
      </c>
      <c r="G59" s="48" t="s">
        <v>249</v>
      </c>
    </row>
    <row r="60" spans="1:7" ht="38.25">
      <c r="A60" s="4" t="s">
        <v>76</v>
      </c>
      <c r="B60" s="10" t="s">
        <v>75</v>
      </c>
      <c r="C60" s="6" t="s">
        <v>3</v>
      </c>
      <c r="D60" s="21">
        <v>417</v>
      </c>
      <c r="E60" s="22">
        <v>397</v>
      </c>
      <c r="F60" s="22">
        <f t="shared" si="0"/>
        <v>-4.796163069544363</v>
      </c>
      <c r="G60" s="48" t="s">
        <v>248</v>
      </c>
    </row>
    <row r="61" spans="1:7" ht="25.5">
      <c r="A61" s="4" t="s">
        <v>77</v>
      </c>
      <c r="B61" s="10" t="s">
        <v>127</v>
      </c>
      <c r="C61" s="6" t="s">
        <v>3</v>
      </c>
      <c r="D61" s="21">
        <v>3809</v>
      </c>
      <c r="E61" s="22">
        <v>3790.7</v>
      </c>
      <c r="F61" s="22">
        <f t="shared" si="0"/>
        <v>-0.4804410606458447</v>
      </c>
      <c r="G61" s="48"/>
    </row>
    <row r="62" spans="1:7" ht="25.5">
      <c r="A62" s="4" t="s">
        <v>82</v>
      </c>
      <c r="B62" s="10" t="s">
        <v>78</v>
      </c>
      <c r="C62" s="6" t="s">
        <v>3</v>
      </c>
      <c r="D62" s="21">
        <f>D64+D65+D66+D67+D68+D69</f>
        <v>13363</v>
      </c>
      <c r="E62" s="21">
        <f>E64+E65+E66+E67+E68+E69</f>
        <v>14010</v>
      </c>
      <c r="F62" s="22">
        <f t="shared" si="0"/>
        <v>4.8417271570755105</v>
      </c>
      <c r="G62" s="48"/>
    </row>
    <row r="63" spans="1:7" ht="15">
      <c r="A63" s="4"/>
      <c r="B63" s="5" t="s">
        <v>6</v>
      </c>
      <c r="C63" s="6"/>
      <c r="D63" s="21"/>
      <c r="E63" s="20"/>
      <c r="F63" s="22"/>
      <c r="G63" s="48"/>
    </row>
    <row r="64" spans="1:7" ht="25.5">
      <c r="A64" s="7" t="s">
        <v>84</v>
      </c>
      <c r="B64" s="10" t="s">
        <v>224</v>
      </c>
      <c r="C64" s="6" t="s">
        <v>3</v>
      </c>
      <c r="D64" s="21">
        <v>1729</v>
      </c>
      <c r="E64" s="22">
        <v>1729</v>
      </c>
      <c r="F64" s="22">
        <f t="shared" si="0"/>
        <v>0</v>
      </c>
      <c r="G64" s="48"/>
    </row>
    <row r="65" spans="1:7" ht="25.5">
      <c r="A65" s="7" t="s">
        <v>85</v>
      </c>
      <c r="B65" s="10" t="s">
        <v>79</v>
      </c>
      <c r="C65" s="6" t="s">
        <v>3</v>
      </c>
      <c r="D65" s="21">
        <v>6940</v>
      </c>
      <c r="E65" s="22">
        <v>7047.2</v>
      </c>
      <c r="F65" s="22">
        <f t="shared" si="0"/>
        <v>1.544668587896254</v>
      </c>
      <c r="G65" s="48"/>
    </row>
    <row r="66" spans="1:7" ht="25.5">
      <c r="A66" s="7" t="s">
        <v>87</v>
      </c>
      <c r="B66" s="10" t="s">
        <v>203</v>
      </c>
      <c r="C66" s="6" t="s">
        <v>3</v>
      </c>
      <c r="D66" s="21">
        <v>1915</v>
      </c>
      <c r="E66" s="22">
        <v>1955.5</v>
      </c>
      <c r="F66" s="22">
        <f t="shared" si="0"/>
        <v>2.114882506527408</v>
      </c>
      <c r="G66" s="48"/>
    </row>
    <row r="67" spans="1:7" ht="25.5">
      <c r="A67" s="7" t="s">
        <v>89</v>
      </c>
      <c r="B67" s="10" t="s">
        <v>80</v>
      </c>
      <c r="C67" s="6" t="s">
        <v>3</v>
      </c>
      <c r="D67" s="21">
        <v>910</v>
      </c>
      <c r="E67" s="22">
        <v>1121.1</v>
      </c>
      <c r="F67" s="22">
        <f t="shared" si="0"/>
        <v>23.19780219780219</v>
      </c>
      <c r="G67" s="48"/>
    </row>
    <row r="68" spans="1:7" ht="25.5">
      <c r="A68" s="7" t="s">
        <v>90</v>
      </c>
      <c r="B68" s="10" t="s">
        <v>204</v>
      </c>
      <c r="C68" s="6" t="s">
        <v>3</v>
      </c>
      <c r="D68" s="21">
        <v>1869</v>
      </c>
      <c r="E68" s="22">
        <v>2157.2</v>
      </c>
      <c r="F68" s="22">
        <f t="shared" si="0"/>
        <v>15.420010700909572</v>
      </c>
      <c r="G68" s="48"/>
    </row>
    <row r="69" spans="1:7" ht="25.5" hidden="1">
      <c r="A69" s="7" t="s">
        <v>92</v>
      </c>
      <c r="B69" s="10" t="s">
        <v>81</v>
      </c>
      <c r="C69" s="6" t="s">
        <v>3</v>
      </c>
      <c r="D69" s="21">
        <v>0</v>
      </c>
      <c r="E69" s="22">
        <v>0</v>
      </c>
      <c r="F69" s="22"/>
      <c r="G69" s="48"/>
    </row>
    <row r="70" spans="1:7" ht="25.5">
      <c r="A70" s="4" t="s">
        <v>182</v>
      </c>
      <c r="B70" s="10" t="s">
        <v>83</v>
      </c>
      <c r="C70" s="6" t="s">
        <v>3</v>
      </c>
      <c r="D70" s="19">
        <f>D72+D73+D74+D75+D76+D77+D78+D79+D80+D81+D82+D83+D84</f>
        <v>13835</v>
      </c>
      <c r="E70" s="19">
        <f>E72+E73+E74+E75+E76+E77+E78+E79+E80+E81+E82+E83+E84</f>
        <v>15745.199999999999</v>
      </c>
      <c r="F70" s="22">
        <f t="shared" si="0"/>
        <v>13.807011203469457</v>
      </c>
      <c r="G70" s="48"/>
    </row>
    <row r="71" spans="1:7" ht="15">
      <c r="A71" s="4"/>
      <c r="B71" s="5" t="s">
        <v>6</v>
      </c>
      <c r="C71" s="6"/>
      <c r="D71" s="21"/>
      <c r="E71" s="20"/>
      <c r="F71" s="22"/>
      <c r="G71" s="48"/>
    </row>
    <row r="72" spans="1:7" ht="25.5" hidden="1">
      <c r="A72" s="7" t="s">
        <v>183</v>
      </c>
      <c r="B72" s="10" t="s">
        <v>55</v>
      </c>
      <c r="C72" s="6" t="s">
        <v>3</v>
      </c>
      <c r="D72" s="21">
        <v>0</v>
      </c>
      <c r="E72" s="22">
        <v>0</v>
      </c>
      <c r="F72" s="22"/>
      <c r="G72" s="48"/>
    </row>
    <row r="73" spans="1:7" ht="25.5">
      <c r="A73" s="7" t="s">
        <v>184</v>
      </c>
      <c r="B73" s="10" t="s">
        <v>86</v>
      </c>
      <c r="C73" s="6" t="s">
        <v>3</v>
      </c>
      <c r="D73" s="21">
        <v>3088</v>
      </c>
      <c r="E73" s="22">
        <v>3035.9</v>
      </c>
      <c r="F73" s="22">
        <f aca="true" t="shared" si="1" ref="F73:F107">E73/D73*100-100</f>
        <v>-1.687176165803109</v>
      </c>
      <c r="G73" s="48"/>
    </row>
    <row r="74" spans="1:7" ht="38.25">
      <c r="A74" s="7" t="s">
        <v>185</v>
      </c>
      <c r="B74" s="10" t="s">
        <v>88</v>
      </c>
      <c r="C74" s="6" t="s">
        <v>3</v>
      </c>
      <c r="D74" s="21">
        <v>2417</v>
      </c>
      <c r="E74" s="22">
        <v>4531.1</v>
      </c>
      <c r="F74" s="22">
        <f t="shared" si="1"/>
        <v>87.46793545717833</v>
      </c>
      <c r="G74" s="48" t="s">
        <v>225</v>
      </c>
    </row>
    <row r="75" spans="1:7" ht="102">
      <c r="A75" s="7" t="s">
        <v>186</v>
      </c>
      <c r="B75" s="10" t="s">
        <v>150</v>
      </c>
      <c r="C75" s="6" t="s">
        <v>3</v>
      </c>
      <c r="D75" s="21">
        <v>6474</v>
      </c>
      <c r="E75" s="22">
        <v>6528.8</v>
      </c>
      <c r="F75" s="22">
        <f t="shared" si="1"/>
        <v>0.8464627741736166</v>
      </c>
      <c r="G75" s="48" t="s">
        <v>226</v>
      </c>
    </row>
    <row r="76" spans="1:7" ht="25.5" hidden="1">
      <c r="A76" s="7" t="s">
        <v>187</v>
      </c>
      <c r="B76" s="10" t="s">
        <v>91</v>
      </c>
      <c r="C76" s="6" t="s">
        <v>3</v>
      </c>
      <c r="D76" s="21">
        <v>0</v>
      </c>
      <c r="E76" s="22">
        <v>0</v>
      </c>
      <c r="F76" s="22"/>
      <c r="G76" s="48"/>
    </row>
    <row r="77" spans="1:7" ht="38.25">
      <c r="A77" s="7" t="s">
        <v>188</v>
      </c>
      <c r="B77" s="10" t="s">
        <v>93</v>
      </c>
      <c r="C77" s="6" t="s">
        <v>3</v>
      </c>
      <c r="D77" s="21">
        <v>218</v>
      </c>
      <c r="E77" s="22">
        <v>455</v>
      </c>
      <c r="F77" s="22">
        <f t="shared" si="1"/>
        <v>108.71559633027522</v>
      </c>
      <c r="G77" s="48" t="s">
        <v>227</v>
      </c>
    </row>
    <row r="78" spans="1:7" ht="25.5" hidden="1">
      <c r="A78" s="7" t="s">
        <v>189</v>
      </c>
      <c r="B78" s="10" t="s">
        <v>94</v>
      </c>
      <c r="C78" s="6" t="s">
        <v>3</v>
      </c>
      <c r="D78" s="21">
        <v>0</v>
      </c>
      <c r="E78" s="22">
        <v>0</v>
      </c>
      <c r="F78" s="22"/>
      <c r="G78" s="48"/>
    </row>
    <row r="79" spans="1:7" ht="25.5">
      <c r="A79" s="7" t="s">
        <v>190</v>
      </c>
      <c r="B79" s="10" t="s">
        <v>151</v>
      </c>
      <c r="C79" s="6" t="s">
        <v>3</v>
      </c>
      <c r="D79" s="21">
        <v>83</v>
      </c>
      <c r="E79" s="22">
        <v>110.5</v>
      </c>
      <c r="F79" s="22">
        <f t="shared" si="1"/>
        <v>33.13253012048193</v>
      </c>
      <c r="G79" s="48" t="s">
        <v>252</v>
      </c>
    </row>
    <row r="80" spans="1:7" ht="25.5">
      <c r="A80" s="7" t="s">
        <v>191</v>
      </c>
      <c r="B80" s="10" t="s">
        <v>128</v>
      </c>
      <c r="C80" s="6" t="s">
        <v>3</v>
      </c>
      <c r="D80" s="21">
        <v>83</v>
      </c>
      <c r="E80" s="22">
        <v>79.9</v>
      </c>
      <c r="F80" s="22">
        <f t="shared" si="1"/>
        <v>-3.7349397590361377</v>
      </c>
      <c r="G80" s="48" t="s">
        <v>228</v>
      </c>
    </row>
    <row r="81" spans="1:7" ht="51">
      <c r="A81" s="7" t="s">
        <v>192</v>
      </c>
      <c r="B81" s="10" t="s">
        <v>229</v>
      </c>
      <c r="C81" s="6" t="s">
        <v>3</v>
      </c>
      <c r="D81" s="21">
        <v>0</v>
      </c>
      <c r="E81" s="22">
        <v>159</v>
      </c>
      <c r="F81" s="22"/>
      <c r="G81" s="48" t="s">
        <v>231</v>
      </c>
    </row>
    <row r="82" spans="1:7" ht="25.5">
      <c r="A82" s="7" t="s">
        <v>193</v>
      </c>
      <c r="B82" s="10" t="s">
        <v>230</v>
      </c>
      <c r="C82" s="6" t="s">
        <v>3</v>
      </c>
      <c r="D82" s="21">
        <v>115</v>
      </c>
      <c r="E82" s="22">
        <v>114.4</v>
      </c>
      <c r="F82" s="22">
        <f t="shared" si="1"/>
        <v>-0.5217391304347672</v>
      </c>
      <c r="G82" s="48" t="s">
        <v>231</v>
      </c>
    </row>
    <row r="83" spans="1:7" ht="51">
      <c r="A83" s="7" t="s">
        <v>194</v>
      </c>
      <c r="B83" s="10" t="s">
        <v>232</v>
      </c>
      <c r="C83" s="6" t="s">
        <v>3</v>
      </c>
      <c r="D83" s="21">
        <v>690</v>
      </c>
      <c r="E83" s="22">
        <v>64</v>
      </c>
      <c r="F83" s="22">
        <f t="shared" si="1"/>
        <v>-90.72463768115942</v>
      </c>
      <c r="G83" s="48" t="s">
        <v>262</v>
      </c>
    </row>
    <row r="84" spans="1:7" ht="38.25">
      <c r="A84" s="7" t="s">
        <v>208</v>
      </c>
      <c r="B84" s="10" t="s">
        <v>206</v>
      </c>
      <c r="C84" s="6" t="s">
        <v>3</v>
      </c>
      <c r="D84" s="21">
        <v>667</v>
      </c>
      <c r="E84" s="22">
        <v>666.6</v>
      </c>
      <c r="F84" s="22">
        <f t="shared" si="1"/>
        <v>-0.05997001499250132</v>
      </c>
      <c r="G84" s="48"/>
    </row>
    <row r="85" spans="1:7" ht="25.5">
      <c r="A85" s="2" t="s">
        <v>95</v>
      </c>
      <c r="B85" s="11" t="s">
        <v>96</v>
      </c>
      <c r="C85" s="1" t="s">
        <v>3</v>
      </c>
      <c r="D85" s="19">
        <f>D87+D88+D89+D90+D91+D92+D93</f>
        <v>86760</v>
      </c>
      <c r="E85" s="19">
        <f>E87+E88+E89+E90+E91+E92+E93</f>
        <v>86756.7</v>
      </c>
      <c r="F85" s="22">
        <f t="shared" si="1"/>
        <v>-0.0038035961272555596</v>
      </c>
      <c r="G85" s="48"/>
    </row>
    <row r="86" spans="1:7" ht="15">
      <c r="A86" s="4"/>
      <c r="B86" s="5" t="s">
        <v>6</v>
      </c>
      <c r="C86" s="6"/>
      <c r="D86" s="21"/>
      <c r="E86" s="37">
        <f>E85+E101</f>
        <v>148832</v>
      </c>
      <c r="F86" s="22"/>
      <c r="G86" s="48"/>
    </row>
    <row r="87" spans="1:7" ht="38.25">
      <c r="A87" s="4" t="s">
        <v>97</v>
      </c>
      <c r="B87" s="10" t="s">
        <v>23</v>
      </c>
      <c r="C87" s="6" t="s">
        <v>3</v>
      </c>
      <c r="D87" s="21">
        <v>57469</v>
      </c>
      <c r="E87" s="22">
        <v>54597.3</v>
      </c>
      <c r="F87" s="22">
        <f t="shared" si="1"/>
        <v>-4.996954880022258</v>
      </c>
      <c r="G87" s="48" t="s">
        <v>263</v>
      </c>
    </row>
    <row r="88" spans="1:7" ht="25.5">
      <c r="A88" s="4" t="s">
        <v>98</v>
      </c>
      <c r="B88" s="10" t="s">
        <v>202</v>
      </c>
      <c r="C88" s="6" t="s">
        <v>3</v>
      </c>
      <c r="D88" s="21">
        <v>4914</v>
      </c>
      <c r="E88" s="22">
        <v>4696.4</v>
      </c>
      <c r="F88" s="22">
        <f t="shared" si="1"/>
        <v>-4.428164428164436</v>
      </c>
      <c r="G88" s="48"/>
    </row>
    <row r="89" spans="1:7" ht="25.5">
      <c r="A89" s="4" t="s">
        <v>99</v>
      </c>
      <c r="B89" s="12" t="s">
        <v>215</v>
      </c>
      <c r="C89" s="6" t="s">
        <v>3</v>
      </c>
      <c r="D89" s="21">
        <v>1092</v>
      </c>
      <c r="E89" s="22">
        <v>1128.6</v>
      </c>
      <c r="F89" s="22">
        <f t="shared" si="1"/>
        <v>3.351648351648336</v>
      </c>
      <c r="G89" s="48"/>
    </row>
    <row r="90" spans="1:7" ht="25.5">
      <c r="A90" s="4" t="s">
        <v>101</v>
      </c>
      <c r="B90" s="10" t="s">
        <v>100</v>
      </c>
      <c r="C90" s="6" t="s">
        <v>3</v>
      </c>
      <c r="D90" s="21">
        <v>3966</v>
      </c>
      <c r="E90" s="22">
        <v>5780</v>
      </c>
      <c r="F90" s="22">
        <f t="shared" si="1"/>
        <v>45.738779626828034</v>
      </c>
      <c r="G90" s="48" t="s">
        <v>233</v>
      </c>
    </row>
    <row r="91" spans="1:7" ht="25.5">
      <c r="A91" s="4" t="s">
        <v>102</v>
      </c>
      <c r="B91" s="10" t="s">
        <v>27</v>
      </c>
      <c r="C91" s="6" t="s">
        <v>3</v>
      </c>
      <c r="D91" s="21">
        <v>989</v>
      </c>
      <c r="E91" s="22">
        <v>2082.9</v>
      </c>
      <c r="F91" s="22">
        <f t="shared" si="1"/>
        <v>110.60667340748233</v>
      </c>
      <c r="G91" s="48"/>
    </row>
    <row r="92" spans="1:7" ht="25.5">
      <c r="A92" s="4" t="s">
        <v>104</v>
      </c>
      <c r="B92" s="10" t="s">
        <v>103</v>
      </c>
      <c r="C92" s="6" t="s">
        <v>3</v>
      </c>
      <c r="D92" s="21">
        <v>3402</v>
      </c>
      <c r="E92" s="22">
        <v>3405.3</v>
      </c>
      <c r="F92" s="22">
        <f t="shared" si="1"/>
        <v>0.09700176366843039</v>
      </c>
      <c r="G92" s="48"/>
    </row>
    <row r="93" spans="1:7" ht="25.5">
      <c r="A93" s="4" t="s">
        <v>195</v>
      </c>
      <c r="B93" s="10" t="s">
        <v>105</v>
      </c>
      <c r="C93" s="6" t="s">
        <v>3</v>
      </c>
      <c r="D93" s="21">
        <f>D95+D96+D97+D98+D99+D100</f>
        <v>14928</v>
      </c>
      <c r="E93" s="21">
        <f>E95+E96+E97+E98+E99+E100</f>
        <v>15066.199999999999</v>
      </c>
      <c r="F93" s="22">
        <f t="shared" si="1"/>
        <v>0.9257770632368647</v>
      </c>
      <c r="G93" s="48"/>
    </row>
    <row r="94" spans="1:7" ht="15">
      <c r="A94" s="4"/>
      <c r="B94" s="10" t="s">
        <v>6</v>
      </c>
      <c r="C94" s="6"/>
      <c r="D94" s="21"/>
      <c r="E94" s="20"/>
      <c r="F94" s="22"/>
      <c r="G94" s="48"/>
    </row>
    <row r="95" spans="1:7" ht="25.5">
      <c r="A95" s="7" t="s">
        <v>196</v>
      </c>
      <c r="B95" s="10" t="s">
        <v>72</v>
      </c>
      <c r="C95" s="6" t="s">
        <v>3</v>
      </c>
      <c r="D95" s="21">
        <v>145</v>
      </c>
      <c r="E95" s="22">
        <v>157.1</v>
      </c>
      <c r="F95" s="22">
        <f t="shared" si="1"/>
        <v>8.34482758620689</v>
      </c>
      <c r="G95" s="48" t="s">
        <v>247</v>
      </c>
    </row>
    <row r="96" spans="1:7" ht="25.5">
      <c r="A96" s="7" t="s">
        <v>197</v>
      </c>
      <c r="B96" s="10" t="s">
        <v>73</v>
      </c>
      <c r="C96" s="6" t="s">
        <v>3</v>
      </c>
      <c r="D96" s="21">
        <v>363</v>
      </c>
      <c r="E96" s="22">
        <v>435.7</v>
      </c>
      <c r="F96" s="22">
        <f t="shared" si="1"/>
        <v>20.027548209366387</v>
      </c>
      <c r="G96" s="48" t="s">
        <v>249</v>
      </c>
    </row>
    <row r="97" spans="1:7" ht="25.5">
      <c r="A97" s="7" t="s">
        <v>198</v>
      </c>
      <c r="B97" s="10" t="s">
        <v>33</v>
      </c>
      <c r="C97" s="6" t="s">
        <v>3</v>
      </c>
      <c r="D97" s="21">
        <v>309</v>
      </c>
      <c r="E97" s="22">
        <v>309.1</v>
      </c>
      <c r="F97" s="22">
        <f t="shared" si="1"/>
        <v>0.03236245954694539</v>
      </c>
      <c r="G97" s="48"/>
    </row>
    <row r="98" spans="1:7" ht="25.5">
      <c r="A98" s="7" t="s">
        <v>199</v>
      </c>
      <c r="B98" s="10" t="s">
        <v>106</v>
      </c>
      <c r="C98" s="6" t="s">
        <v>3</v>
      </c>
      <c r="D98" s="21">
        <v>354</v>
      </c>
      <c r="E98" s="22">
        <v>353</v>
      </c>
      <c r="F98" s="22">
        <f t="shared" si="1"/>
        <v>-0.28248587570621453</v>
      </c>
      <c r="G98" s="48"/>
    </row>
    <row r="99" spans="1:7" ht="25.5" hidden="1">
      <c r="A99" s="7" t="s">
        <v>200</v>
      </c>
      <c r="B99" s="10" t="s">
        <v>107</v>
      </c>
      <c r="C99" s="6" t="s">
        <v>3</v>
      </c>
      <c r="D99" s="21">
        <v>0</v>
      </c>
      <c r="E99" s="22">
        <v>0</v>
      </c>
      <c r="F99" s="22"/>
      <c r="G99" s="48"/>
    </row>
    <row r="100" spans="1:7" ht="25.5">
      <c r="A100" s="7" t="s">
        <v>201</v>
      </c>
      <c r="B100" s="10" t="s">
        <v>175</v>
      </c>
      <c r="C100" s="6" t="s">
        <v>3</v>
      </c>
      <c r="D100" s="21">
        <v>13757</v>
      </c>
      <c r="E100" s="22">
        <v>13811.3</v>
      </c>
      <c r="F100" s="22">
        <f t="shared" si="1"/>
        <v>0.3947081485788999</v>
      </c>
      <c r="G100" s="48"/>
    </row>
    <row r="101" spans="1:7" ht="25.5">
      <c r="A101" s="4" t="s">
        <v>108</v>
      </c>
      <c r="B101" s="10" t="s">
        <v>125</v>
      </c>
      <c r="C101" s="6" t="s">
        <v>3</v>
      </c>
      <c r="D101" s="21">
        <v>61544.1</v>
      </c>
      <c r="E101" s="22">
        <v>62075.3</v>
      </c>
      <c r="F101" s="22">
        <f t="shared" si="1"/>
        <v>0.8631209165460376</v>
      </c>
      <c r="G101" s="48" t="s">
        <v>250</v>
      </c>
    </row>
    <row r="102" spans="1:7" s="15" customFormat="1" ht="25.5">
      <c r="A102" s="8" t="s">
        <v>109</v>
      </c>
      <c r="B102" s="11" t="s">
        <v>110</v>
      </c>
      <c r="C102" s="1" t="s">
        <v>3</v>
      </c>
      <c r="D102" s="29">
        <f>D8+D47</f>
        <v>1561015.5</v>
      </c>
      <c r="E102" s="29">
        <f>E8+E47</f>
        <v>1622944.4</v>
      </c>
      <c r="F102" s="22">
        <f t="shared" si="1"/>
        <v>3.9672187752139507</v>
      </c>
      <c r="G102" s="48"/>
    </row>
    <row r="103" spans="1:7" s="15" customFormat="1" ht="25.5">
      <c r="A103" s="8" t="s">
        <v>111</v>
      </c>
      <c r="B103" s="11" t="s">
        <v>172</v>
      </c>
      <c r="C103" s="1" t="s">
        <v>3</v>
      </c>
      <c r="D103" s="19">
        <f>D105-D102</f>
        <v>179729</v>
      </c>
      <c r="E103" s="19">
        <f>E105-E102</f>
        <v>278446.9530000002</v>
      </c>
      <c r="F103" s="22">
        <f t="shared" si="1"/>
        <v>54.92600136872747</v>
      </c>
      <c r="G103" s="34"/>
    </row>
    <row r="104" spans="1:7" s="15" customFormat="1" ht="25.5">
      <c r="A104" s="8" t="s">
        <v>112</v>
      </c>
      <c r="B104" s="11" t="s">
        <v>173</v>
      </c>
      <c r="C104" s="1" t="s">
        <v>3</v>
      </c>
      <c r="D104" s="19">
        <v>1696571</v>
      </c>
      <c r="E104" s="21">
        <v>1696571</v>
      </c>
      <c r="F104" s="22">
        <f t="shared" si="1"/>
        <v>0</v>
      </c>
      <c r="G104" s="34"/>
    </row>
    <row r="105" spans="1:7" ht="25.5">
      <c r="A105" s="8" t="s">
        <v>114</v>
      </c>
      <c r="B105" s="11" t="s">
        <v>113</v>
      </c>
      <c r="C105" s="1" t="s">
        <v>3</v>
      </c>
      <c r="D105" s="19">
        <f>D107</f>
        <v>1740744.5</v>
      </c>
      <c r="E105" s="19">
        <f>E107</f>
        <v>1901391.3530000001</v>
      </c>
      <c r="F105" s="22">
        <f t="shared" si="1"/>
        <v>9.228629072215952</v>
      </c>
      <c r="G105" s="34"/>
    </row>
    <row r="106" spans="1:7" ht="25.5">
      <c r="A106" s="67" t="s">
        <v>117</v>
      </c>
      <c r="B106" s="68" t="s">
        <v>115</v>
      </c>
      <c r="C106" s="1" t="s">
        <v>116</v>
      </c>
      <c r="D106" s="19">
        <f>D112+D115+D118</f>
        <v>12153.999999999998</v>
      </c>
      <c r="E106" s="19">
        <f>E112+E115+E118</f>
        <v>12978.072999999999</v>
      </c>
      <c r="F106" s="22">
        <f t="shared" si="1"/>
        <v>6.780261642257685</v>
      </c>
      <c r="G106" s="16"/>
    </row>
    <row r="107" spans="1:7" ht="25.5">
      <c r="A107" s="67"/>
      <c r="B107" s="68"/>
      <c r="C107" s="1" t="s">
        <v>3</v>
      </c>
      <c r="D107" s="19">
        <f>D113+D116+D119</f>
        <v>1740744.5</v>
      </c>
      <c r="E107" s="19">
        <f>E113+E116+E119</f>
        <v>1901391.3530000001</v>
      </c>
      <c r="F107" s="22">
        <f t="shared" si="1"/>
        <v>9.228629072215952</v>
      </c>
      <c r="G107" s="16"/>
    </row>
    <row r="108" spans="1:7" ht="15">
      <c r="A108" s="67" t="s">
        <v>119</v>
      </c>
      <c r="B108" s="68" t="s">
        <v>118</v>
      </c>
      <c r="C108" s="1" t="s">
        <v>0</v>
      </c>
      <c r="D108" s="24">
        <v>15</v>
      </c>
      <c r="E108" s="24">
        <v>15</v>
      </c>
      <c r="F108" s="22"/>
      <c r="G108" s="16"/>
    </row>
    <row r="109" spans="1:7" ht="25.5">
      <c r="A109" s="67"/>
      <c r="B109" s="68"/>
      <c r="C109" s="1" t="s">
        <v>116</v>
      </c>
      <c r="D109" s="20">
        <v>2147</v>
      </c>
      <c r="E109" s="22">
        <v>2205.021</v>
      </c>
      <c r="F109" s="22"/>
      <c r="G109" s="16"/>
    </row>
    <row r="110" spans="1:7" ht="25.5">
      <c r="A110" s="8" t="s">
        <v>177</v>
      </c>
      <c r="B110" s="11" t="s">
        <v>176</v>
      </c>
      <c r="C110" s="1" t="s">
        <v>120</v>
      </c>
      <c r="D110" s="27">
        <f>D107/D106+0.01</f>
        <v>143.23400032910976</v>
      </c>
      <c r="E110" s="27">
        <v>143.23</v>
      </c>
      <c r="F110" s="22"/>
      <c r="G110" s="16"/>
    </row>
    <row r="111" spans="1:7" ht="15">
      <c r="A111" s="4"/>
      <c r="B111" s="69" t="s">
        <v>121</v>
      </c>
      <c r="C111" s="69"/>
      <c r="D111" s="49"/>
      <c r="E111" s="26"/>
      <c r="F111" s="22"/>
      <c r="G111" s="16"/>
    </row>
    <row r="112" spans="1:7" ht="15.75">
      <c r="A112" s="70"/>
      <c r="B112" s="71" t="s">
        <v>156</v>
      </c>
      <c r="C112" s="6" t="s">
        <v>122</v>
      </c>
      <c r="D112" s="21">
        <v>9435.13</v>
      </c>
      <c r="E112" s="22">
        <v>9925.418</v>
      </c>
      <c r="F112" s="22"/>
      <c r="G112" s="29"/>
    </row>
    <row r="113" spans="1:7" ht="25.5">
      <c r="A113" s="70"/>
      <c r="B113" s="71"/>
      <c r="C113" s="9" t="s">
        <v>123</v>
      </c>
      <c r="D113" s="21">
        <v>684443</v>
      </c>
      <c r="E113" s="22">
        <v>720009.67</v>
      </c>
      <c r="F113" s="22"/>
      <c r="G113" s="29"/>
    </row>
    <row r="114" spans="1:7" ht="28.5">
      <c r="A114" s="70"/>
      <c r="B114" s="71"/>
      <c r="C114" s="6" t="s">
        <v>124</v>
      </c>
      <c r="D114" s="28">
        <f>D113/D112</f>
        <v>72.54197875386986</v>
      </c>
      <c r="E114" s="28">
        <f>E113/E112</f>
        <v>72.54199974247936</v>
      </c>
      <c r="F114" s="22"/>
      <c r="G114" s="29"/>
    </row>
    <row r="115" spans="1:7" ht="15.75">
      <c r="A115" s="70"/>
      <c r="B115" s="71" t="s">
        <v>234</v>
      </c>
      <c r="C115" s="6" t="s">
        <v>122</v>
      </c>
      <c r="D115" s="21">
        <v>643.05</v>
      </c>
      <c r="E115" s="22">
        <v>708.363</v>
      </c>
      <c r="F115" s="22"/>
      <c r="G115" s="29"/>
    </row>
    <row r="116" spans="1:7" ht="25.5">
      <c r="A116" s="70"/>
      <c r="B116" s="71"/>
      <c r="C116" s="9" t="s">
        <v>123</v>
      </c>
      <c r="D116" s="21">
        <v>415395.5</v>
      </c>
      <c r="E116" s="23">
        <v>457586.208</v>
      </c>
      <c r="F116" s="22"/>
      <c r="G116" s="29"/>
    </row>
    <row r="117" spans="1:7" ht="28.5">
      <c r="A117" s="70"/>
      <c r="B117" s="71"/>
      <c r="C117" s="6" t="s">
        <v>124</v>
      </c>
      <c r="D117" s="28">
        <f>D116/D115</f>
        <v>645.9769846823731</v>
      </c>
      <c r="E117" s="28">
        <f>E116/E115</f>
        <v>645.9770033160963</v>
      </c>
      <c r="F117" s="22"/>
      <c r="G117" s="29"/>
    </row>
    <row r="118" spans="1:7" ht="15.75">
      <c r="A118" s="70"/>
      <c r="B118" s="72" t="s">
        <v>235</v>
      </c>
      <c r="C118" s="6" t="s">
        <v>122</v>
      </c>
      <c r="D118" s="21">
        <v>2075.82</v>
      </c>
      <c r="E118" s="22">
        <v>2344.292</v>
      </c>
      <c r="F118" s="22"/>
      <c r="G118" s="29"/>
    </row>
    <row r="119" spans="1:7" ht="25.5">
      <c r="A119" s="70"/>
      <c r="B119" s="73"/>
      <c r="C119" s="9" t="s">
        <v>123</v>
      </c>
      <c r="D119" s="21">
        <v>640906</v>
      </c>
      <c r="E119" s="22">
        <v>723795.475</v>
      </c>
      <c r="F119" s="22"/>
      <c r="G119" s="29"/>
    </row>
    <row r="120" spans="1:7" ht="28.5">
      <c r="A120" s="70"/>
      <c r="B120" s="74"/>
      <c r="C120" s="6" t="s">
        <v>124</v>
      </c>
      <c r="D120" s="28">
        <f>D119/D118</f>
        <v>308.7483500496189</v>
      </c>
      <c r="E120" s="28">
        <f>E119/E118</f>
        <v>308.7480036616599</v>
      </c>
      <c r="F120" s="22"/>
      <c r="G120" s="29"/>
    </row>
    <row r="121" spans="1:7" ht="15" hidden="1">
      <c r="A121" s="43"/>
      <c r="B121" s="44"/>
      <c r="C121" s="45"/>
      <c r="D121" s="38"/>
      <c r="E121" s="38"/>
      <c r="F121" s="46"/>
      <c r="G121" s="47"/>
    </row>
    <row r="122" spans="1:7" ht="15" hidden="1">
      <c r="A122" s="14"/>
      <c r="B122" s="14" t="s">
        <v>129</v>
      </c>
      <c r="C122" s="14"/>
      <c r="D122" s="28"/>
      <c r="E122" s="28"/>
      <c r="F122" s="22"/>
      <c r="G122" s="29"/>
    </row>
    <row r="123" spans="1:7" ht="15" hidden="1">
      <c r="A123" s="14" t="s">
        <v>130</v>
      </c>
      <c r="B123" s="14" t="s">
        <v>131</v>
      </c>
      <c r="C123" s="13" t="s">
        <v>157</v>
      </c>
      <c r="D123" s="28"/>
      <c r="E123" s="28"/>
      <c r="F123" s="22"/>
      <c r="G123" s="29"/>
    </row>
    <row r="124" spans="1:7" ht="15" hidden="1">
      <c r="A124" s="14"/>
      <c r="B124" s="14"/>
      <c r="C124" s="13"/>
      <c r="D124" s="28"/>
      <c r="E124" s="28"/>
      <c r="F124" s="22"/>
      <c r="G124" s="29"/>
    </row>
    <row r="125" spans="1:7" ht="25.5" hidden="1">
      <c r="A125" s="13">
        <v>9</v>
      </c>
      <c r="B125" s="14" t="s">
        <v>132</v>
      </c>
      <c r="C125" s="13" t="s">
        <v>133</v>
      </c>
      <c r="D125" s="17">
        <f>D127+D128+D129</f>
        <v>387</v>
      </c>
      <c r="E125" s="28"/>
      <c r="F125" s="22"/>
      <c r="G125" s="29"/>
    </row>
    <row r="126" spans="1:7" ht="15" hidden="1">
      <c r="A126" s="13"/>
      <c r="B126" s="14" t="s">
        <v>134</v>
      </c>
      <c r="C126" s="13"/>
      <c r="D126" s="25"/>
      <c r="E126" s="28"/>
      <c r="F126" s="22"/>
      <c r="G126" s="29"/>
    </row>
    <row r="127" spans="1:7" ht="25.5" hidden="1">
      <c r="A127" s="30" t="s">
        <v>139</v>
      </c>
      <c r="B127" s="14" t="s">
        <v>135</v>
      </c>
      <c r="C127" s="13" t="s">
        <v>133</v>
      </c>
      <c r="D127" s="17">
        <v>317</v>
      </c>
      <c r="E127" s="28"/>
      <c r="F127" s="22"/>
      <c r="G127" s="29"/>
    </row>
    <row r="128" spans="1:7" ht="25.5" hidden="1">
      <c r="A128" s="30" t="s">
        <v>140</v>
      </c>
      <c r="B128" s="14" t="s">
        <v>136</v>
      </c>
      <c r="C128" s="13" t="s">
        <v>133</v>
      </c>
      <c r="D128" s="17">
        <v>26</v>
      </c>
      <c r="E128" s="28"/>
      <c r="F128" s="22"/>
      <c r="G128" s="29"/>
    </row>
    <row r="129" spans="1:7" ht="25.5" hidden="1">
      <c r="A129" s="30" t="s">
        <v>161</v>
      </c>
      <c r="B129" s="14" t="s">
        <v>158</v>
      </c>
      <c r="C129" s="13" t="s">
        <v>133</v>
      </c>
      <c r="D129" s="17">
        <v>44</v>
      </c>
      <c r="E129" s="28"/>
      <c r="F129" s="22"/>
      <c r="G129" s="29"/>
    </row>
    <row r="130" spans="1:7" ht="25.5" hidden="1">
      <c r="A130" s="30" t="s">
        <v>162</v>
      </c>
      <c r="B130" s="14" t="s">
        <v>137</v>
      </c>
      <c r="C130" s="13" t="s">
        <v>138</v>
      </c>
      <c r="D130" s="17">
        <v>109964</v>
      </c>
      <c r="E130" s="28"/>
      <c r="F130" s="22"/>
      <c r="G130" s="29"/>
    </row>
    <row r="131" spans="1:7" ht="15" hidden="1">
      <c r="A131" s="30"/>
      <c r="B131" s="14" t="s">
        <v>134</v>
      </c>
      <c r="C131" s="13"/>
      <c r="D131" s="17"/>
      <c r="E131" s="28"/>
      <c r="F131" s="22"/>
      <c r="G131" s="29"/>
    </row>
    <row r="132" spans="1:7" ht="15" hidden="1">
      <c r="A132" s="30" t="s">
        <v>163</v>
      </c>
      <c r="B132" s="14" t="s">
        <v>135</v>
      </c>
      <c r="C132" s="13" t="s">
        <v>138</v>
      </c>
      <c r="D132" s="17">
        <v>108844</v>
      </c>
      <c r="E132" s="28"/>
      <c r="F132" s="22"/>
      <c r="G132" s="29"/>
    </row>
    <row r="133" spans="1:7" ht="15" hidden="1">
      <c r="A133" s="30" t="s">
        <v>164</v>
      </c>
      <c r="B133" s="14" t="s">
        <v>136</v>
      </c>
      <c r="C133" s="13" t="s">
        <v>138</v>
      </c>
      <c r="D133" s="17">
        <v>125526</v>
      </c>
      <c r="E133" s="28"/>
      <c r="F133" s="22"/>
      <c r="G133" s="29"/>
    </row>
    <row r="134" spans="1:7" ht="15" hidden="1">
      <c r="A134" s="30" t="s">
        <v>165</v>
      </c>
      <c r="B134" s="14" t="s">
        <v>158</v>
      </c>
      <c r="C134" s="13" t="s">
        <v>138</v>
      </c>
      <c r="D134" s="17">
        <v>108843</v>
      </c>
      <c r="E134" s="28"/>
      <c r="F134" s="22"/>
      <c r="G134" s="29"/>
    </row>
    <row r="135" spans="1:7" ht="38.25" hidden="1">
      <c r="A135" s="30" t="s">
        <v>166</v>
      </c>
      <c r="B135" s="14" t="s">
        <v>141</v>
      </c>
      <c r="C135" s="13" t="s">
        <v>142</v>
      </c>
      <c r="D135" s="21">
        <v>0</v>
      </c>
      <c r="E135" s="31">
        <v>203834</v>
      </c>
      <c r="F135" s="22"/>
      <c r="G135" s="29"/>
    </row>
    <row r="136" spans="1:7" ht="25.5" hidden="1">
      <c r="A136" s="30" t="s">
        <v>167</v>
      </c>
      <c r="B136" s="14" t="s">
        <v>143</v>
      </c>
      <c r="C136" s="13" t="s">
        <v>142</v>
      </c>
      <c r="D136" s="21">
        <v>179729</v>
      </c>
      <c r="E136" s="28"/>
      <c r="F136" s="22"/>
      <c r="G136" s="29"/>
    </row>
    <row r="137" spans="1:7" ht="25.5" hidden="1">
      <c r="A137" s="30" t="s">
        <v>145</v>
      </c>
      <c r="B137" s="14" t="s">
        <v>174</v>
      </c>
      <c r="C137" s="13" t="s">
        <v>142</v>
      </c>
      <c r="D137" s="21">
        <v>134385</v>
      </c>
      <c r="E137" s="28"/>
      <c r="F137" s="22"/>
      <c r="G137" s="29"/>
    </row>
    <row r="138" spans="1:7" ht="25.5" hidden="1">
      <c r="A138" s="30" t="s">
        <v>147</v>
      </c>
      <c r="B138" s="14" t="s">
        <v>159</v>
      </c>
      <c r="C138" s="14" t="s">
        <v>142</v>
      </c>
      <c r="D138" s="21">
        <v>45344</v>
      </c>
      <c r="E138" s="28"/>
      <c r="F138" s="22"/>
      <c r="G138" s="29"/>
    </row>
    <row r="139" spans="1:7" ht="51" hidden="1">
      <c r="A139" s="30" t="s">
        <v>168</v>
      </c>
      <c r="B139" s="14" t="s">
        <v>144</v>
      </c>
      <c r="C139" s="14" t="s">
        <v>142</v>
      </c>
      <c r="D139" s="21">
        <v>19451</v>
      </c>
      <c r="E139" s="31">
        <v>22648.168</v>
      </c>
      <c r="F139" s="22"/>
      <c r="G139" s="29"/>
    </row>
    <row r="140" spans="1:7" ht="25.5" hidden="1">
      <c r="A140" s="30"/>
      <c r="B140" s="14" t="s">
        <v>134</v>
      </c>
      <c r="C140" s="14" t="s">
        <v>142</v>
      </c>
      <c r="D140" s="25"/>
      <c r="E140" s="28"/>
      <c r="F140" s="22"/>
      <c r="G140" s="29"/>
    </row>
    <row r="141" spans="1:7" ht="25.5" hidden="1">
      <c r="A141" s="30" t="s">
        <v>169</v>
      </c>
      <c r="B141" s="14" t="s">
        <v>146</v>
      </c>
      <c r="C141" s="14" t="s">
        <v>142</v>
      </c>
      <c r="D141" s="21">
        <v>19451</v>
      </c>
      <c r="E141" s="21">
        <v>93721</v>
      </c>
      <c r="F141" s="22"/>
      <c r="G141" s="29"/>
    </row>
    <row r="142" spans="1:7" ht="25.5" hidden="1">
      <c r="A142" s="30" t="s">
        <v>170</v>
      </c>
      <c r="B142" s="14" t="s">
        <v>148</v>
      </c>
      <c r="C142" s="14" t="s">
        <v>142</v>
      </c>
      <c r="D142" s="17">
        <v>0</v>
      </c>
      <c r="E142" s="28"/>
      <c r="F142" s="22"/>
      <c r="G142" s="29"/>
    </row>
    <row r="143" spans="1:7" ht="25.5" hidden="1">
      <c r="A143" s="30" t="s">
        <v>171</v>
      </c>
      <c r="B143" s="14" t="s">
        <v>149</v>
      </c>
      <c r="C143" s="14" t="s">
        <v>142</v>
      </c>
      <c r="D143" s="17">
        <v>0</v>
      </c>
      <c r="E143" s="28"/>
      <c r="F143" s="22"/>
      <c r="G143" s="29"/>
    </row>
    <row r="144" spans="4:7" ht="15" hidden="1">
      <c r="D144" s="15"/>
      <c r="E144" s="39"/>
      <c r="G144" s="18"/>
    </row>
    <row r="145" ht="15" hidden="1">
      <c r="B145" s="40" t="s">
        <v>236</v>
      </c>
    </row>
    <row r="146" ht="15" hidden="1">
      <c r="B146" s="41" t="s">
        <v>237</v>
      </c>
    </row>
    <row r="147" ht="15" hidden="1">
      <c r="B147" s="42" t="s">
        <v>238</v>
      </c>
    </row>
    <row r="148" ht="15" hidden="1">
      <c r="B148" s="41" t="s">
        <v>239</v>
      </c>
    </row>
    <row r="149" ht="15" hidden="1"/>
    <row r="150" ht="15" hidden="1"/>
    <row r="151" spans="2:7" ht="15.75" hidden="1">
      <c r="B151" s="50" t="s">
        <v>264</v>
      </c>
      <c r="C151" s="51"/>
      <c r="D151" s="51"/>
      <c r="E151" s="51"/>
      <c r="F151" s="52"/>
      <c r="G151" s="50" t="s">
        <v>265</v>
      </c>
    </row>
    <row r="152" ht="15" hidden="1">
      <c r="G152" s="41" t="s">
        <v>266</v>
      </c>
    </row>
  </sheetData>
  <sheetProtection/>
  <mergeCells count="18">
    <mergeCell ref="A106:A107"/>
    <mergeCell ref="B106:B107"/>
    <mergeCell ref="A108:A109"/>
    <mergeCell ref="B108:B109"/>
    <mergeCell ref="B111:C111"/>
    <mergeCell ref="A112:A120"/>
    <mergeCell ref="B112:B114"/>
    <mergeCell ref="B115:B117"/>
    <mergeCell ref="B118:B120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hyperlinks>
    <hyperlink ref="B147" r:id="rId1" display="petropavlsu@mail.ru"/>
  </hyperlinks>
  <printOptions/>
  <pageMargins left="0.7874015748031497" right="0.3937007874015748" top="0.5905511811023623" bottom="0.3937007874015748" header="0.31496062992125984" footer="0.31496062992125984"/>
  <pageSetup fitToHeight="5" fitToWidth="1" horizontalDpi="600" verticalDpi="6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2022-05-04T10:53:06Z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